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20" tabRatio="838" activeTab="0"/>
  </bookViews>
  <sheets>
    <sheet name="KUTAHYA_RevVIII_February2009" sheetId="1" r:id="rId1"/>
    <sheet name="KUTAHYA_RevVII_October2008" sheetId="2" r:id="rId2"/>
    <sheet name="KUTAHYA_RevVI_August2008" sheetId="3" r:id="rId3"/>
    <sheet name="KUTAHYA_RevV_DEC2007" sheetId="4" r:id="rId4"/>
    <sheet name="KUTAHYA_RevIII" sheetId="5" r:id="rId5"/>
    <sheet name="KUTAHYA" sheetId="6" r:id="rId6"/>
  </sheets>
  <definedNames>
    <definedName name="Excel_BuiltIn_Print_Area_1">'KUTAHYA_RevIII'!$A$1:$O$29</definedName>
    <definedName name="Excel_BuiltIn_Print_Area_1_1">'KUTAHYA_RevV_DEC2007'!$A$1:$O$30</definedName>
    <definedName name="Excel_BuiltIn_Print_Area_1_1_1" localSheetId="2">'KUTAHYA_RevVI_August2008'!$A$1:$O$31</definedName>
    <definedName name="Excel_BuiltIn_Print_Area_1_1_1" localSheetId="1">'KUTAHYA_RevVII_October2008'!$A$1:$O$31</definedName>
    <definedName name="Excel_BuiltIn_Print_Area_1_1_1" localSheetId="0">'KUTAHYA_RevVIII_February2009'!$A$1:$O$34</definedName>
    <definedName name="Excel_BuiltIn_Print_Area_1_1_1">#REF!</definedName>
    <definedName name="Excel_BuiltIn_Print_Area_2">'KUTAHYA'!$A$1:$O$25</definedName>
    <definedName name="_xlnm.Print_Area" localSheetId="5">'KUTAHYA'!$A$1:$O$34</definedName>
    <definedName name="_xlnm.Print_Area" localSheetId="4">'KUTAHYA_RevIII'!$A$1:$O$33</definedName>
    <definedName name="_xlnm.Print_Area" localSheetId="3">'KUTAHYA_RevV_DEC2007'!$A$1:$O$34</definedName>
    <definedName name="_xlnm.Print_Area" localSheetId="2">'KUTAHYA_RevVI_August2008'!$A$1:$O$35</definedName>
    <definedName name="_xlnm.Print_Area" localSheetId="1">'KUTAHYA_RevVII_October2008'!$A$1:$O$35</definedName>
    <definedName name="_xlnm.Print_Area" localSheetId="0">'KUTAHYA_RevVIII_February2009'!$A$1:$O$38</definedName>
  </definedNames>
  <calcPr fullCalcOnLoad="1"/>
</workbook>
</file>

<file path=xl/sharedStrings.xml><?xml version="1.0" encoding="utf-8"?>
<sst xmlns="http://schemas.openxmlformats.org/spreadsheetml/2006/main" count="808" uniqueCount="157">
  <si>
    <t>BELEDİYE HİZMETLERİ PROJESİ - KÜTAHYA BELEDİYESİ SATINALMA PLANI (Üçüncü Revizyon / 20 Haziran 2006)</t>
  </si>
  <si>
    <t>Ref. No.</t>
  </si>
  <si>
    <t>Description</t>
  </si>
  <si>
    <t>Type</t>
  </si>
  <si>
    <t xml:space="preserve">Contract No. </t>
  </si>
  <si>
    <t>No. of packages</t>
  </si>
  <si>
    <t>Estimated Cost (Euro)</t>
  </si>
  <si>
    <t>Proc. Method</t>
  </si>
  <si>
    <t>Review by Bank Prior/Post</t>
  </si>
  <si>
    <t>Preperation BD/RFP date</t>
  </si>
  <si>
    <t>Expected Bid-Open. Date/Proposal Submission Date</t>
  </si>
  <si>
    <t>Conctract signed date</t>
  </si>
  <si>
    <t>Contract completion date</t>
  </si>
  <si>
    <t>Sıra No</t>
  </si>
  <si>
    <t xml:space="preserve"> </t>
  </si>
  <si>
    <t>Tanım</t>
  </si>
  <si>
    <t>Tür</t>
  </si>
  <si>
    <t>Sözleşme  No.su</t>
  </si>
  <si>
    <t xml:space="preserve">Paket Sayısı </t>
  </si>
  <si>
    <t>Tahimini Bedel (Euro 1000)</t>
  </si>
  <si>
    <t>Satınalma Yöntemi</t>
  </si>
  <si>
    <t>DB tarafından İnceleme Önce/Sonra</t>
  </si>
  <si>
    <t>İhale Dok. / Teklif İsteme Dok. Hazırlanma Tarihi</t>
  </si>
  <si>
    <t>Tahmini Teklif Açılış / Teklif Sunma Tarihi</t>
  </si>
  <si>
    <t>Sözleşme İmza Tarihi</t>
  </si>
  <si>
    <t xml:space="preserve">Sözleşme Tamamlanma Tarihi </t>
  </si>
  <si>
    <t>Toplam</t>
  </si>
  <si>
    <t>Banka Finansmanı</t>
  </si>
  <si>
    <t>Belediye Finansmanı</t>
  </si>
  <si>
    <t xml:space="preserve">Total </t>
  </si>
  <si>
    <t>BF</t>
  </si>
  <si>
    <t>NBF</t>
  </si>
  <si>
    <t>WORKS (INCLUDING SUPPLY &amp; INSTALLATION)</t>
  </si>
  <si>
    <t>İNŞAAT İŞLERİ (TEMİN VE MONTAJ DAHİL)</t>
  </si>
  <si>
    <t xml:space="preserve">Construction of Water Network and Reservoir(s) and  Renovation of Customer Connections </t>
  </si>
  <si>
    <t>Şebeke İnşaatı ve Abone Bağlantılarının Yenilenmesi ve Depoların İnşaatı</t>
  </si>
  <si>
    <t xml:space="preserve">Works </t>
  </si>
  <si>
    <t>KUT-W1</t>
  </si>
  <si>
    <t>NCB</t>
  </si>
  <si>
    <t>POST</t>
  </si>
  <si>
    <t>June 2007</t>
  </si>
  <si>
    <r>
      <t xml:space="preserve"> August</t>
    </r>
    <r>
      <rPr>
        <sz val="11"/>
        <rFont val="Arial"/>
        <family val="2"/>
      </rPr>
      <t xml:space="preserve"> 2007 </t>
    </r>
  </si>
  <si>
    <r>
      <t xml:space="preserve"> October</t>
    </r>
    <r>
      <rPr>
        <sz val="11"/>
        <rFont val="Arial"/>
        <family val="2"/>
      </rPr>
      <t xml:space="preserve"> 2007</t>
    </r>
  </si>
  <si>
    <t>December 2008</t>
  </si>
  <si>
    <t>Works Sub-Total</t>
  </si>
  <si>
    <t>İnşaat İşleri Alt-Toplam</t>
  </si>
  <si>
    <t>GOODS</t>
  </si>
  <si>
    <t xml:space="preserve">MAL ALIMI </t>
  </si>
  <si>
    <t xml:space="preserve">Renovation of the Water Pumps, Procurement of Chlorination Equipment and Software and Hardware under Institutional Strengthening </t>
  </si>
  <si>
    <t xml:space="preserve">Su pompalarının yenilenmesi, Klorlama Ekipmanı ve Kurumsal Yapılanma kapsamında yazılım ve donanım alımı </t>
  </si>
  <si>
    <t>G</t>
  </si>
  <si>
    <t>KUT-G1</t>
  </si>
  <si>
    <t>multiple</t>
  </si>
  <si>
    <t xml:space="preserve">Shopping </t>
  </si>
  <si>
    <r>
      <t xml:space="preserve"> April</t>
    </r>
    <r>
      <rPr>
        <sz val="11"/>
        <rFont val="Arial"/>
        <family val="2"/>
      </rPr>
      <t xml:space="preserve"> 2008</t>
    </r>
  </si>
  <si>
    <t>October 2008</t>
  </si>
  <si>
    <t>Goods Sub-Total</t>
  </si>
  <si>
    <t xml:space="preserve">Mal Alımı Alt-Toplamı </t>
  </si>
  <si>
    <t xml:space="preserve">CONSULTANT'S SERVICES AND TRAINING </t>
  </si>
  <si>
    <t>DANIŞMANLIK HİZMETLERİ VE EĞİTİM</t>
  </si>
  <si>
    <t xml:space="preserve">Preparation of Environmental Management Plan </t>
  </si>
  <si>
    <t>Çevre Yönetim Planı Hazırlanması</t>
  </si>
  <si>
    <t>C</t>
  </si>
  <si>
    <t>KUT-C1</t>
  </si>
  <si>
    <t>LPM</t>
  </si>
  <si>
    <t>February 2007</t>
  </si>
  <si>
    <t xml:space="preserve">CANCELLED </t>
  </si>
  <si>
    <t>İPTAL EDİLMİŞTİR</t>
  </si>
  <si>
    <t>KUT-C2</t>
  </si>
  <si>
    <t xml:space="preserve">Individual </t>
  </si>
  <si>
    <t xml:space="preserve">POST </t>
  </si>
  <si>
    <t xml:space="preserve">Preparation of Bidding Documents and Construction Supervision </t>
  </si>
  <si>
    <t>İhale Dokümanlarının Hazırlanması ve İnşaat Kontrolluğu</t>
  </si>
  <si>
    <t>KUT-C3</t>
  </si>
  <si>
    <t xml:space="preserve">QCBS </t>
  </si>
  <si>
    <t xml:space="preserve">PRIOR </t>
  </si>
  <si>
    <t>June 2006</t>
  </si>
  <si>
    <t>August 2006</t>
  </si>
  <si>
    <t xml:space="preserve">Training </t>
  </si>
  <si>
    <t xml:space="preserve">Eğitim </t>
  </si>
  <si>
    <t>KUT-C4</t>
  </si>
  <si>
    <t xml:space="preserve">Other </t>
  </si>
  <si>
    <t>September 2007</t>
  </si>
  <si>
    <t>Consultant Sub-Total</t>
  </si>
  <si>
    <t>Müşavirlik Alt-Toplam</t>
  </si>
  <si>
    <t xml:space="preserve">PHYSICAL AND PRICE CONTINGENCY  </t>
  </si>
  <si>
    <t>TOTAL</t>
  </si>
  <si>
    <t xml:space="preserve">TOPLAM </t>
  </si>
  <si>
    <t>a)</t>
  </si>
  <si>
    <t>All ICB contracts for works and goods and  all direct contracting will be subject to prior review by the Bank.</t>
  </si>
  <si>
    <t>b)</t>
  </si>
  <si>
    <t xml:space="preserve">The works contracts to cost less than Euro 7,5 million each may be procured through NCB. </t>
  </si>
  <si>
    <t>Bank’s sample NCB documents for ECA Region for Works will be used. The conditions for using NCB are listed in Schedule 4 to the Loan Agreement.</t>
  </si>
  <si>
    <t>c)</t>
  </si>
  <si>
    <t xml:space="preserve">Consultancy services by firms estimated to cost Euro 200,000 or more per contract, individual consultant contracts estimated to cost Euro 50,000 or more </t>
  </si>
  <si>
    <t>and single source selection of consultants will be subject to prior review by the Bank.</t>
  </si>
  <si>
    <t>d)</t>
  </si>
  <si>
    <t xml:space="preserve">Short lists composed entirely of national consultants: Short lists of consultants for services estimated to cost less than Euro 200,000 equivalent per contract may be composed </t>
  </si>
  <si>
    <t>entirely of national consultants in accordance with the provisions of paragraph 2.7 of the Consultant Guidelines.</t>
  </si>
  <si>
    <t xml:space="preserve">LPM: Local Procurement Method </t>
  </si>
  <si>
    <r>
      <t xml:space="preserve">MUNICIPAL SERVICES PROJECT - KUTAHYA MUNICIPALITY PROCUREMENT PLAN (Fifth Revision / 27  December, </t>
    </r>
    <r>
      <rPr>
        <b/>
        <sz val="12"/>
        <color indexed="10"/>
        <rFont val="Arial"/>
        <family val="2"/>
      </rPr>
      <t>2007</t>
    </r>
    <r>
      <rPr>
        <b/>
        <sz val="12"/>
        <rFont val="Arial"/>
        <family val="2"/>
      </rPr>
      <t>)</t>
    </r>
  </si>
  <si>
    <r>
      <t xml:space="preserve"> February</t>
    </r>
    <r>
      <rPr>
        <sz val="11"/>
        <rFont val="Arial"/>
        <family val="2"/>
      </rPr>
      <t xml:space="preserve"> 2008</t>
    </r>
  </si>
  <si>
    <t>September 2008</t>
  </si>
  <si>
    <t>MUNICIPAL SERVICES PROJECT - KUTAHYA MUNICIPALITY PROCUREMENT PLAN (Fourth Revision / July 17, 2007)</t>
  </si>
  <si>
    <r>
      <t xml:space="preserve"> September</t>
    </r>
    <r>
      <rPr>
        <sz val="11"/>
        <rFont val="Arial"/>
        <family val="2"/>
      </rPr>
      <t xml:space="preserve"> 2007</t>
    </r>
  </si>
  <si>
    <t>MUNICIPAL SERVICES PROJECT - KUTAHYA MUNICIPALITY PROCUREMENT   PLAN  (Second Revision / May 31, 2006)</t>
  </si>
  <si>
    <t>BELEDİYE HİZMETLERİ PROJESİ - KÜTAHYA BELEDİYESİ TASLAK SATINALMA PLANI (İkinci Versiyon / 31 Mayıs 2006)</t>
  </si>
  <si>
    <t>Contract No.</t>
  </si>
  <si>
    <t xml:space="preserve">No. Of Packages </t>
  </si>
  <si>
    <t>Estimated Cost (Euro 1000)</t>
  </si>
  <si>
    <t xml:space="preserve">KUTAHYA MUNICIPALITY </t>
  </si>
  <si>
    <t xml:space="preserve">KÜTAHYA BELEDİYESİ </t>
  </si>
  <si>
    <t xml:space="preserve">Renovation of Main Transmission Lines and Construction of Reservoirs </t>
  </si>
  <si>
    <t xml:space="preserve"> March 2007 </t>
  </si>
  <si>
    <t xml:space="preserve"> May 2007</t>
  </si>
  <si>
    <t>November 2008</t>
  </si>
  <si>
    <t xml:space="preserve">Construction of of Network and Renovation of Customer Connections  </t>
  </si>
  <si>
    <t xml:space="preserve">Şebeke İnşaatı ve Abone Bağlantılarının Yenilenmesi </t>
  </si>
  <si>
    <t>W-Water</t>
  </si>
  <si>
    <t>KUT-W2</t>
  </si>
  <si>
    <t>February 2009</t>
  </si>
  <si>
    <t xml:space="preserve">  April 2009</t>
  </si>
  <si>
    <t>July 2009</t>
  </si>
  <si>
    <t>June 2010</t>
  </si>
  <si>
    <t xml:space="preserve">Renovation of the Water pumps, Procurement of Chlorination Equipment and Procurement of Software and hardware under Institutional Strengthening </t>
  </si>
  <si>
    <t xml:space="preserve">İçmesuyu Pompalarının Yenilenmesi, Klor Ekipmanı Alımı, Kurumsal Yapılanma Kapsamında Yazılım ve Donanım Alımı </t>
  </si>
  <si>
    <t>January 2007</t>
  </si>
  <si>
    <t xml:space="preserve">Preparation of EMP </t>
  </si>
  <si>
    <t>Individual</t>
  </si>
  <si>
    <t>September 2006</t>
  </si>
  <si>
    <t>Project Implementation Management Consultancy Services</t>
  </si>
  <si>
    <t>Proje Uygulama Yönetimi Müşavirlik Hizmetleri</t>
  </si>
  <si>
    <t>June 2009</t>
  </si>
  <si>
    <t xml:space="preserve">Preparation of  Final Design, Renovation Program, Bidding Documents, Hydraulic Modelling and Construction Supervision </t>
  </si>
  <si>
    <t>Uygulama Projeleri, Yenileme Programı, İhale Dokümanlarının Hazırlanması, Hidrolik Model Kurulması  ve İnşaat Kontrolluğu</t>
  </si>
  <si>
    <t>November 2006</t>
  </si>
  <si>
    <t>CQ</t>
  </si>
  <si>
    <t>All ICB contracts for works and goods and first NCB works, and goods contracts, first Shopping Contracts and all direct contracting will be subject to prior review by the Bank.</t>
  </si>
  <si>
    <t xml:space="preserve">The works contracts to cost less than Euro 4 million each may be awarded through NCB. </t>
  </si>
  <si>
    <t>Procurement of HDPE Drinking Water Pipes</t>
  </si>
  <si>
    <t>KUT-G2</t>
  </si>
  <si>
    <t>August 2008</t>
  </si>
  <si>
    <r>
      <t>MUNICIPAL SERVICES PROJECT - KUTAHYA MUNICIPALITY PROCUREMENT PLAN (</t>
    </r>
    <r>
      <rPr>
        <b/>
        <sz val="12"/>
        <color indexed="10"/>
        <rFont val="Arial"/>
        <family val="2"/>
      </rPr>
      <t>Sixth Revision / 14 August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2008</t>
    </r>
    <r>
      <rPr>
        <b/>
        <sz val="12"/>
        <rFont val="Arial"/>
        <family val="2"/>
      </rPr>
      <t>)</t>
    </r>
  </si>
  <si>
    <t xml:space="preserve">Procurement of Chlorination Equipment </t>
  </si>
  <si>
    <t>January 2009</t>
  </si>
  <si>
    <r>
      <t>MUNICIPAL SERVICES PROJECT - KUTAHYA MUNICIPALITY PROCUREMENT PLAN (</t>
    </r>
    <r>
      <rPr>
        <b/>
        <sz val="12"/>
        <color indexed="10"/>
        <rFont val="Arial"/>
        <family val="2"/>
      </rPr>
      <t>Seventh Revision / 20 October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2008</t>
    </r>
    <r>
      <rPr>
        <b/>
        <sz val="12"/>
        <rFont val="Arial"/>
        <family val="2"/>
      </rPr>
      <t>)</t>
    </r>
  </si>
  <si>
    <t>KUT-G3</t>
  </si>
  <si>
    <t>April 2009</t>
  </si>
  <si>
    <t>KUT-G4</t>
  </si>
  <si>
    <t>Procurement of Vacuum Truck</t>
  </si>
  <si>
    <t>September 2009</t>
  </si>
  <si>
    <t>March 2009</t>
  </si>
  <si>
    <t xml:space="preserve"> May 2009</t>
  </si>
  <si>
    <r>
      <t>MUNICIPAL SERVICES PROJECT - KUTAHYA MUNICIPALITY PROCUREMENT PLAN (</t>
    </r>
    <r>
      <rPr>
        <b/>
        <sz val="12"/>
        <color indexed="10"/>
        <rFont val="Arial"/>
        <family val="2"/>
      </rPr>
      <t>Eighth Revision / 02 February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2009</t>
    </r>
    <r>
      <rPr>
        <b/>
        <sz val="12"/>
        <rFont val="Arial"/>
        <family val="2"/>
      </rPr>
      <t>)</t>
    </r>
  </si>
  <si>
    <t xml:space="preserve"> June 2009</t>
  </si>
  <si>
    <t>April 2010</t>
  </si>
  <si>
    <t>Procurement of Pumps for Water Supply System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</si>
</sst>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 Unicode MS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6" fillId="26" borderId="12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27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27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vertical="center"/>
    </xf>
    <xf numFmtId="3" fontId="6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3" fontId="2" fillId="26" borderId="10" xfId="0" applyNumberFormat="1" applyFont="1" applyFill="1" applyBorder="1" applyAlignment="1">
      <alignment vertical="center"/>
    </xf>
    <xf numFmtId="3" fontId="2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28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left" vertical="center" wrapText="1"/>
    </xf>
    <xf numFmtId="3" fontId="9" fillId="27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2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" vertical="center" wrapText="1"/>
    </xf>
    <xf numFmtId="0" fontId="8" fillId="28" borderId="10" xfId="0" applyFont="1" applyFill="1" applyBorder="1" applyAlignment="1">
      <alignment horizontal="center" vertical="center"/>
    </xf>
    <xf numFmtId="164" fontId="8" fillId="28" borderId="10" xfId="0" applyNumberFormat="1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0" xfId="0" applyFont="1" applyFill="1" applyAlignment="1">
      <alignment horizontal="center" vertical="center"/>
    </xf>
    <xf numFmtId="164" fontId="2" fillId="28" borderId="10" xfId="0" applyNumberFormat="1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center" wrapText="1"/>
    </xf>
    <xf numFmtId="3" fontId="6" fillId="28" borderId="1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6" fillId="29" borderId="10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6" fillId="26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center" wrapText="1"/>
    </xf>
    <xf numFmtId="3" fontId="2" fillId="14" borderId="10" xfId="0" applyNumberFormat="1" applyFont="1" applyFill="1" applyBorder="1" applyAlignment="1">
      <alignment horizontal="center" vertical="center"/>
    </xf>
    <xf numFmtId="49" fontId="2" fillId="1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0" borderId="10" xfId="0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3" fontId="6" fillId="31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22" borderId="10" xfId="0" applyFont="1" applyFill="1" applyBorder="1" applyAlignment="1">
      <alignment horizontal="center" vertical="center"/>
    </xf>
    <xf numFmtId="49" fontId="2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7" fontId="12" fillId="33" borderId="10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75" zoomScaleNormal="75" zoomScalePageLayoutView="0" workbookViewId="0" topLeftCell="A1">
      <selection activeCell="D16" sqref="D16:F17"/>
    </sheetView>
  </sheetViews>
  <sheetFormatPr defaultColWidth="9.00390625" defaultRowHeight="12.75"/>
  <cols>
    <col min="1" max="1" width="9.140625" style="1" customWidth="1"/>
    <col min="2" max="2" width="43.00390625" style="1" customWidth="1"/>
    <col min="3" max="3" width="0" style="1" hidden="1" customWidth="1"/>
    <col min="4" max="4" width="12.00390625" style="1" customWidth="1"/>
    <col min="5" max="5" width="11.8515625" style="1" customWidth="1"/>
    <col min="6" max="6" width="13.421875" style="1" customWidth="1"/>
    <col min="7" max="7" width="12.7109375" style="1" customWidth="1"/>
    <col min="8" max="9" width="13.8515625" style="1" customWidth="1"/>
    <col min="10" max="11" width="12.8515625" style="1" customWidth="1"/>
    <col min="12" max="12" width="17.00390625" style="1" customWidth="1"/>
    <col min="13" max="13" width="16.00390625" style="1" customWidth="1"/>
    <col min="14" max="14" width="17.140625" style="1" customWidth="1"/>
    <col min="15" max="15" width="18.7109375" style="1" customWidth="1"/>
    <col min="16" max="16384" width="9.00390625" style="58" customWidth="1"/>
  </cols>
  <sheetData>
    <row r="1" spans="1:15" s="90" customFormat="1" ht="24" customHeight="1">
      <c r="A1" s="114" t="s">
        <v>153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91" customFormat="1" ht="12.75" customHeight="1" hidden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6">
        <v>1</v>
      </c>
      <c r="B3" s="6">
        <v>2</v>
      </c>
      <c r="C3" s="6">
        <v>2</v>
      </c>
      <c r="D3" s="6">
        <v>3</v>
      </c>
      <c r="E3" s="7">
        <v>4</v>
      </c>
      <c r="F3" s="7"/>
      <c r="G3" s="116">
        <v>5</v>
      </c>
      <c r="H3" s="116"/>
      <c r="I3" s="116"/>
      <c r="J3" s="9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</row>
    <row r="4" spans="1:15" ht="72" customHeight="1">
      <c r="A4" s="10" t="s">
        <v>1</v>
      </c>
      <c r="B4" s="11" t="s">
        <v>2</v>
      </c>
      <c r="C4" s="11"/>
      <c r="D4" s="11" t="s">
        <v>3</v>
      </c>
      <c r="E4" s="10" t="s">
        <v>4</v>
      </c>
      <c r="F4" s="10" t="s">
        <v>5</v>
      </c>
      <c r="G4" s="117" t="s">
        <v>6</v>
      </c>
      <c r="H4" s="117"/>
      <c r="I4" s="117"/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ht="75" hidden="1">
      <c r="A5" s="11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2" t="s">
        <v>18</v>
      </c>
      <c r="G5" s="112" t="s">
        <v>19</v>
      </c>
      <c r="H5" s="112"/>
      <c r="I5" s="112"/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</row>
    <row r="6" spans="1:15" ht="30" hidden="1">
      <c r="A6" s="13"/>
      <c r="B6" s="13"/>
      <c r="C6" s="13"/>
      <c r="D6" s="13"/>
      <c r="E6" s="8"/>
      <c r="F6" s="8"/>
      <c r="G6" s="10" t="s">
        <v>26</v>
      </c>
      <c r="H6" s="10" t="s">
        <v>27</v>
      </c>
      <c r="I6" s="10" t="s">
        <v>28</v>
      </c>
      <c r="J6" s="8"/>
      <c r="K6" s="8"/>
      <c r="L6" s="8"/>
      <c r="M6" s="8"/>
      <c r="N6" s="8"/>
      <c r="O6" s="8"/>
    </row>
    <row r="7" spans="1:15" ht="15">
      <c r="A7" s="13"/>
      <c r="B7" s="13"/>
      <c r="C7" s="13"/>
      <c r="D7" s="13" t="s">
        <v>14</v>
      </c>
      <c r="E7" s="8"/>
      <c r="F7" s="8"/>
      <c r="G7" s="10" t="s">
        <v>29</v>
      </c>
      <c r="H7" s="10" t="s">
        <v>30</v>
      </c>
      <c r="I7" s="10" t="s">
        <v>31</v>
      </c>
      <c r="J7" s="8"/>
      <c r="K7" s="8"/>
      <c r="L7" s="8"/>
      <c r="M7" s="8"/>
      <c r="N7" s="13"/>
      <c r="O7" s="13"/>
    </row>
    <row r="8" spans="1:15" ht="45" customHeight="1">
      <c r="A8" s="14"/>
      <c r="B8" s="15" t="s">
        <v>32</v>
      </c>
      <c r="C8" s="16" t="s">
        <v>33</v>
      </c>
      <c r="D8" s="17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</row>
    <row r="9" spans="1:15" ht="54" customHeight="1">
      <c r="A9" s="6">
        <v>1</v>
      </c>
      <c r="B9" s="20" t="s">
        <v>34</v>
      </c>
      <c r="C9" s="20" t="s">
        <v>35</v>
      </c>
      <c r="D9" s="21" t="s">
        <v>36</v>
      </c>
      <c r="E9" s="21" t="s">
        <v>37</v>
      </c>
      <c r="F9" s="92">
        <v>1</v>
      </c>
      <c r="G9" s="93">
        <v>4072832</v>
      </c>
      <c r="H9" s="93">
        <f>G9*0.9</f>
        <v>3665548.8000000003</v>
      </c>
      <c r="I9" s="93">
        <f>G9*0.1</f>
        <v>407283.2</v>
      </c>
      <c r="J9" s="92" t="s">
        <v>38</v>
      </c>
      <c r="K9" s="92" t="s">
        <v>39</v>
      </c>
      <c r="L9" s="23" t="s">
        <v>40</v>
      </c>
      <c r="M9" s="24" t="s">
        <v>41</v>
      </c>
      <c r="N9" s="25" t="s">
        <v>42</v>
      </c>
      <c r="O9" s="96" t="s">
        <v>43</v>
      </c>
    </row>
    <row r="10" spans="1:15" ht="54" customHeight="1">
      <c r="A10" s="6">
        <v>2</v>
      </c>
      <c r="B10" s="107" t="s">
        <v>34</v>
      </c>
      <c r="C10" s="20"/>
      <c r="D10" s="96" t="s">
        <v>36</v>
      </c>
      <c r="E10" s="96" t="s">
        <v>119</v>
      </c>
      <c r="F10" s="96">
        <v>1</v>
      </c>
      <c r="G10" s="95">
        <v>528926</v>
      </c>
      <c r="H10" s="95">
        <f>G10*0.9</f>
        <v>476033.4</v>
      </c>
      <c r="I10" s="95">
        <f>G10*0.1</f>
        <v>52892.600000000006</v>
      </c>
      <c r="J10" s="96" t="s">
        <v>38</v>
      </c>
      <c r="K10" s="96" t="s">
        <v>39</v>
      </c>
      <c r="L10" s="109" t="s">
        <v>120</v>
      </c>
      <c r="M10" s="110" t="s">
        <v>147</v>
      </c>
      <c r="N10" s="111" t="s">
        <v>152</v>
      </c>
      <c r="O10" s="100" t="s">
        <v>150</v>
      </c>
    </row>
    <row r="11" spans="1:15" ht="24" customHeight="1">
      <c r="A11" s="6"/>
      <c r="B11" s="27" t="s">
        <v>44</v>
      </c>
      <c r="C11" s="27" t="s">
        <v>45</v>
      </c>
      <c r="D11" s="21"/>
      <c r="E11" s="21"/>
      <c r="F11" s="92"/>
      <c r="G11" s="94">
        <f>G9+G10</f>
        <v>4601758</v>
      </c>
      <c r="H11" s="94">
        <f>H9+H10</f>
        <v>4141582.2</v>
      </c>
      <c r="I11" s="94">
        <f>I9+I10</f>
        <v>460175.80000000005</v>
      </c>
      <c r="J11" s="92"/>
      <c r="K11" s="92"/>
      <c r="L11" s="21"/>
      <c r="M11" s="21"/>
      <c r="N11" s="21"/>
      <c r="O11" s="21"/>
    </row>
    <row r="12" spans="1:15" ht="15">
      <c r="A12" s="6"/>
      <c r="B12" s="27"/>
      <c r="C12" s="27"/>
      <c r="D12" s="21"/>
      <c r="E12" s="21"/>
      <c r="F12" s="21"/>
      <c r="G12" s="29"/>
      <c r="H12" s="29"/>
      <c r="I12" s="29"/>
      <c r="J12" s="21"/>
      <c r="K12" s="21"/>
      <c r="L12" s="21"/>
      <c r="M12" s="21"/>
      <c r="N12" s="21"/>
      <c r="O12" s="21"/>
    </row>
    <row r="13" spans="1:15" ht="24.75" customHeight="1">
      <c r="A13" s="14"/>
      <c r="B13" s="30" t="s">
        <v>46</v>
      </c>
      <c r="C13" s="30" t="s">
        <v>47</v>
      </c>
      <c r="D13" s="18"/>
      <c r="E13" s="18"/>
      <c r="F13" s="18"/>
      <c r="G13" s="31"/>
      <c r="H13" s="31"/>
      <c r="I13" s="31"/>
      <c r="J13" s="18"/>
      <c r="K13" s="18"/>
      <c r="L13" s="18"/>
      <c r="M13" s="18"/>
      <c r="N13" s="18"/>
      <c r="O13" s="18"/>
    </row>
    <row r="14" spans="1:15" ht="54" customHeight="1">
      <c r="A14" s="6">
        <v>1</v>
      </c>
      <c r="B14" s="34" t="s">
        <v>143</v>
      </c>
      <c r="C14" s="34" t="s">
        <v>49</v>
      </c>
      <c r="D14" s="26" t="s">
        <v>50</v>
      </c>
      <c r="E14" s="26" t="s">
        <v>51</v>
      </c>
      <c r="F14" s="26">
        <v>1</v>
      </c>
      <c r="G14" s="93">
        <v>39960</v>
      </c>
      <c r="H14" s="93">
        <f>G14*0.9</f>
        <v>35964</v>
      </c>
      <c r="I14" s="93">
        <f>G14*0.1</f>
        <v>3996</v>
      </c>
      <c r="J14" s="21" t="s">
        <v>53</v>
      </c>
      <c r="K14" s="21" t="s">
        <v>39</v>
      </c>
      <c r="L14" s="21"/>
      <c r="M14" s="26"/>
      <c r="N14" s="25" t="s">
        <v>54</v>
      </c>
      <c r="O14" s="26" t="s">
        <v>115</v>
      </c>
    </row>
    <row r="15" spans="1:15" ht="40.5" customHeight="1">
      <c r="A15" s="6">
        <v>2</v>
      </c>
      <c r="B15" s="34" t="s">
        <v>139</v>
      </c>
      <c r="C15" s="35"/>
      <c r="D15" s="21" t="s">
        <v>50</v>
      </c>
      <c r="E15" s="21" t="s">
        <v>140</v>
      </c>
      <c r="F15" s="92">
        <v>1</v>
      </c>
      <c r="G15" s="41">
        <v>33690</v>
      </c>
      <c r="H15" s="41">
        <f>G15*0.9</f>
        <v>30321</v>
      </c>
      <c r="I15" s="41">
        <f>G15*0.1</f>
        <v>3369</v>
      </c>
      <c r="J15" s="92" t="s">
        <v>53</v>
      </c>
      <c r="K15" s="21" t="s">
        <v>39</v>
      </c>
      <c r="L15" s="21"/>
      <c r="M15" s="26"/>
      <c r="N15" s="25" t="s">
        <v>141</v>
      </c>
      <c r="O15" s="26" t="s">
        <v>115</v>
      </c>
    </row>
    <row r="16" spans="1:15" ht="40.5" customHeight="1">
      <c r="A16" s="6">
        <v>3</v>
      </c>
      <c r="B16" s="106" t="s">
        <v>156</v>
      </c>
      <c r="C16" s="35"/>
      <c r="D16" s="96" t="s">
        <v>50</v>
      </c>
      <c r="E16" s="96" t="s">
        <v>146</v>
      </c>
      <c r="F16" s="96">
        <v>1</v>
      </c>
      <c r="G16" s="95">
        <v>80000</v>
      </c>
      <c r="H16" s="95">
        <f>G16*0.9</f>
        <v>72000</v>
      </c>
      <c r="I16" s="95">
        <f>G16*0.1</f>
        <v>8000</v>
      </c>
      <c r="J16" s="100" t="s">
        <v>53</v>
      </c>
      <c r="K16" s="100" t="s">
        <v>39</v>
      </c>
      <c r="L16" s="21"/>
      <c r="M16" s="100" t="s">
        <v>120</v>
      </c>
      <c r="N16" s="100" t="s">
        <v>151</v>
      </c>
      <c r="O16" s="101" t="s">
        <v>154</v>
      </c>
    </row>
    <row r="17" spans="1:15" ht="40.5" customHeight="1">
      <c r="A17" s="6">
        <v>4</v>
      </c>
      <c r="B17" s="106" t="s">
        <v>149</v>
      </c>
      <c r="C17" s="35"/>
      <c r="D17" s="96" t="s">
        <v>50</v>
      </c>
      <c r="E17" s="96" t="s">
        <v>148</v>
      </c>
      <c r="F17" s="96">
        <v>1</v>
      </c>
      <c r="G17" s="95">
        <v>200000</v>
      </c>
      <c r="H17" s="95">
        <f>G17*0.9</f>
        <v>180000</v>
      </c>
      <c r="I17" s="95">
        <f>G17*0.1</f>
        <v>20000</v>
      </c>
      <c r="J17" s="100" t="s">
        <v>38</v>
      </c>
      <c r="K17" s="100" t="s">
        <v>39</v>
      </c>
      <c r="L17" s="21"/>
      <c r="M17" s="100" t="s">
        <v>151</v>
      </c>
      <c r="N17" s="100" t="s">
        <v>147</v>
      </c>
      <c r="O17" s="100" t="s">
        <v>122</v>
      </c>
    </row>
    <row r="18" spans="1:15" ht="24.75" customHeight="1">
      <c r="A18" s="6"/>
      <c r="B18" s="27" t="s">
        <v>56</v>
      </c>
      <c r="C18" s="27" t="s">
        <v>57</v>
      </c>
      <c r="D18" s="21"/>
      <c r="E18" s="21"/>
      <c r="F18" s="21"/>
      <c r="G18" s="29">
        <f>G14+G15+G16+G17</f>
        <v>353650</v>
      </c>
      <c r="H18" s="29">
        <f>H14+H15+H16+H17</f>
        <v>318285</v>
      </c>
      <c r="I18" s="29">
        <f>I14+I15+I16+I17</f>
        <v>35365</v>
      </c>
      <c r="J18" s="21"/>
      <c r="K18" s="21"/>
      <c r="L18" s="21"/>
      <c r="M18" s="21"/>
      <c r="N18" s="21"/>
      <c r="O18" s="21"/>
    </row>
    <row r="19" spans="1:15" ht="15">
      <c r="A19" s="6"/>
      <c r="B19" s="36"/>
      <c r="C19" s="27"/>
      <c r="D19" s="21"/>
      <c r="E19" s="21"/>
      <c r="F19" s="21"/>
      <c r="G19" s="29"/>
      <c r="H19" s="29"/>
      <c r="I19" s="29"/>
      <c r="J19" s="21"/>
      <c r="K19" s="21"/>
      <c r="L19" s="21"/>
      <c r="M19" s="21"/>
      <c r="N19" s="21"/>
      <c r="O19" s="21"/>
    </row>
    <row r="20" spans="1:15" ht="31.5" customHeight="1">
      <c r="A20" s="14"/>
      <c r="B20" s="37" t="s">
        <v>58</v>
      </c>
      <c r="C20" s="37" t="s">
        <v>59</v>
      </c>
      <c r="D20" s="37"/>
      <c r="E20" s="18"/>
      <c r="F20" s="18"/>
      <c r="G20" s="38"/>
      <c r="H20" s="39"/>
      <c r="I20" s="39"/>
      <c r="J20" s="18"/>
      <c r="K20" s="18"/>
      <c r="L20" s="18"/>
      <c r="M20" s="18"/>
      <c r="N20" s="18"/>
      <c r="O20" s="18"/>
    </row>
    <row r="21" spans="1:15" ht="38.25" customHeight="1">
      <c r="A21" s="13">
        <v>1</v>
      </c>
      <c r="B21" s="40" t="s">
        <v>60</v>
      </c>
      <c r="C21" s="40" t="s">
        <v>61</v>
      </c>
      <c r="D21" s="26" t="s">
        <v>62</v>
      </c>
      <c r="E21" s="26" t="s">
        <v>63</v>
      </c>
      <c r="F21" s="26">
        <v>1</v>
      </c>
      <c r="G21" s="41">
        <f>H21+I21</f>
        <v>6162</v>
      </c>
      <c r="H21" s="42">
        <v>0</v>
      </c>
      <c r="I21" s="41">
        <v>6162</v>
      </c>
      <c r="J21" s="26" t="s">
        <v>64</v>
      </c>
      <c r="K21" s="26" t="s">
        <v>14</v>
      </c>
      <c r="L21" s="26" t="s">
        <v>14</v>
      </c>
      <c r="M21" s="26" t="s">
        <v>14</v>
      </c>
      <c r="N21" s="43" t="s">
        <v>65</v>
      </c>
      <c r="O21" s="26" t="s">
        <v>40</v>
      </c>
    </row>
    <row r="22" spans="1:15" ht="40.5" customHeight="1">
      <c r="A22" s="13">
        <v>2</v>
      </c>
      <c r="B22" s="40" t="s">
        <v>66</v>
      </c>
      <c r="C22" s="45" t="s">
        <v>67</v>
      </c>
      <c r="D22" s="26" t="s">
        <v>62</v>
      </c>
      <c r="E22" s="26" t="s">
        <v>68</v>
      </c>
      <c r="F22" s="26" t="s">
        <v>52</v>
      </c>
      <c r="G22" s="41">
        <v>0</v>
      </c>
      <c r="H22" s="41">
        <v>0</v>
      </c>
      <c r="I22" s="41">
        <v>0</v>
      </c>
      <c r="J22" s="26" t="s">
        <v>69</v>
      </c>
      <c r="K22" s="26" t="s">
        <v>70</v>
      </c>
      <c r="L22" s="46"/>
      <c r="M22" s="26"/>
      <c r="N22" s="23" t="s">
        <v>14</v>
      </c>
      <c r="O22" s="26" t="s">
        <v>14</v>
      </c>
    </row>
    <row r="23" spans="1:15" ht="64.5" customHeight="1">
      <c r="A23" s="13">
        <v>3</v>
      </c>
      <c r="B23" s="40" t="s">
        <v>71</v>
      </c>
      <c r="C23" s="40" t="s">
        <v>72</v>
      </c>
      <c r="D23" s="26" t="s">
        <v>62</v>
      </c>
      <c r="E23" s="26" t="s">
        <v>73</v>
      </c>
      <c r="F23" s="26">
        <v>1</v>
      </c>
      <c r="G23" s="98">
        <v>290133</v>
      </c>
      <c r="H23" s="98">
        <f>G23</f>
        <v>290133</v>
      </c>
      <c r="I23" s="41">
        <v>0</v>
      </c>
      <c r="J23" s="26" t="s">
        <v>74</v>
      </c>
      <c r="K23" s="26" t="s">
        <v>75</v>
      </c>
      <c r="L23" s="23" t="s">
        <v>76</v>
      </c>
      <c r="M23" s="26" t="s">
        <v>77</v>
      </c>
      <c r="N23" s="96" t="s">
        <v>65</v>
      </c>
      <c r="O23" s="97" t="s">
        <v>155</v>
      </c>
    </row>
    <row r="24" spans="1:15" ht="32.25" customHeight="1">
      <c r="A24" s="13">
        <v>4</v>
      </c>
      <c r="B24" s="108" t="s">
        <v>66</v>
      </c>
      <c r="C24" s="107" t="s">
        <v>79</v>
      </c>
      <c r="D24" s="96" t="s">
        <v>62</v>
      </c>
      <c r="E24" s="96" t="s">
        <v>80</v>
      </c>
      <c r="F24" s="96" t="s">
        <v>52</v>
      </c>
      <c r="G24" s="98">
        <v>0</v>
      </c>
      <c r="H24" s="98">
        <v>0</v>
      </c>
      <c r="I24" s="98">
        <v>0</v>
      </c>
      <c r="J24" s="26" t="s">
        <v>14</v>
      </c>
      <c r="K24" s="26" t="s">
        <v>14</v>
      </c>
      <c r="L24" s="23" t="s">
        <v>14</v>
      </c>
      <c r="M24" s="43" t="s">
        <v>14</v>
      </c>
      <c r="N24" s="103" t="s">
        <v>14</v>
      </c>
      <c r="O24" s="104" t="s">
        <v>14</v>
      </c>
    </row>
    <row r="25" spans="1:15" ht="23.25" customHeight="1">
      <c r="A25" s="13"/>
      <c r="B25" s="47" t="s">
        <v>83</v>
      </c>
      <c r="C25" s="47" t="s">
        <v>84</v>
      </c>
      <c r="D25" s="21"/>
      <c r="E25" s="21"/>
      <c r="F25" s="21"/>
      <c r="G25" s="29">
        <f>SUM(G21:G24)</f>
        <v>296295</v>
      </c>
      <c r="H25" s="29">
        <f>SUM(H21:H24)</f>
        <v>290133</v>
      </c>
      <c r="I25" s="48">
        <f>SUM(I21:I24)</f>
        <v>6162</v>
      </c>
      <c r="J25" s="21"/>
      <c r="K25" s="21"/>
      <c r="L25" s="21"/>
      <c r="M25" s="21"/>
      <c r="N25" s="21"/>
      <c r="O25" s="21"/>
    </row>
    <row r="26" spans="1:15" ht="23.25" customHeight="1">
      <c r="A26" s="13"/>
      <c r="B26" s="49" t="s">
        <v>85</v>
      </c>
      <c r="C26" s="47"/>
      <c r="D26" s="21"/>
      <c r="E26" s="21"/>
      <c r="F26" s="21"/>
      <c r="G26" s="99">
        <f>H26</f>
        <v>0</v>
      </c>
      <c r="H26" s="99">
        <f>0</f>
        <v>0</v>
      </c>
      <c r="I26" s="99">
        <f>0</f>
        <v>0</v>
      </c>
      <c r="J26" s="21"/>
      <c r="K26" s="21"/>
      <c r="L26" s="21"/>
      <c r="M26" s="21"/>
      <c r="N26" s="21"/>
      <c r="O26" s="21"/>
    </row>
    <row r="27" spans="1:15" ht="21.75" customHeight="1">
      <c r="A27" s="6"/>
      <c r="B27" s="27" t="s">
        <v>86</v>
      </c>
      <c r="C27" s="27" t="s">
        <v>87</v>
      </c>
      <c r="D27" s="21"/>
      <c r="E27" s="21"/>
      <c r="F27" s="21"/>
      <c r="G27" s="29">
        <f>G11+G25+G18+G26</f>
        <v>5251703</v>
      </c>
      <c r="H27" s="29">
        <f>H11+H18+H25+H26</f>
        <v>4750000.2</v>
      </c>
      <c r="I27" s="89">
        <f>I11+I25+I18+I26</f>
        <v>501702.80000000005</v>
      </c>
      <c r="J27" s="21"/>
      <c r="K27" s="21"/>
      <c r="L27" s="21"/>
      <c r="M27" s="21"/>
      <c r="N27" s="21"/>
      <c r="O27" s="21"/>
    </row>
    <row r="28" spans="1:15" ht="15" customHeight="1">
      <c r="A28" s="51"/>
      <c r="B28" s="52"/>
      <c r="C28" s="52"/>
      <c r="D28" s="53"/>
      <c r="E28" s="53"/>
      <c r="F28" s="53"/>
      <c r="G28" s="54"/>
      <c r="H28" s="54"/>
      <c r="I28" s="54"/>
      <c r="J28" s="53"/>
      <c r="K28" s="53"/>
      <c r="L28" s="53"/>
      <c r="M28" s="53"/>
      <c r="N28" s="53"/>
      <c r="O28" s="53"/>
    </row>
    <row r="29" spans="1:15" ht="15">
      <c r="A29" s="55" t="s">
        <v>88</v>
      </c>
      <c r="B29" s="56" t="s">
        <v>89</v>
      </c>
      <c r="C29" s="56"/>
      <c r="D29" s="57"/>
      <c r="E29" s="57"/>
      <c r="F29" s="57"/>
      <c r="G29" s="57"/>
      <c r="H29" s="57"/>
      <c r="I29" s="57"/>
      <c r="J29" s="57"/>
      <c r="K29" s="58"/>
      <c r="L29" s="57"/>
      <c r="M29" s="57"/>
      <c r="N29" s="57"/>
      <c r="O29" s="57"/>
    </row>
    <row r="30" spans="1:15" ht="15">
      <c r="A30" s="55" t="s">
        <v>90</v>
      </c>
      <c r="B30" s="56" t="s">
        <v>91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5">
      <c r="A31" s="55"/>
      <c r="B31" s="56" t="s">
        <v>92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5">
      <c r="A32" s="55" t="s">
        <v>93</v>
      </c>
      <c r="B32" s="56" t="s">
        <v>94</v>
      </c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5">
      <c r="A33" s="55"/>
      <c r="B33" s="56" t="s">
        <v>95</v>
      </c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5">
      <c r="A34" s="55" t="s">
        <v>96</v>
      </c>
      <c r="B34" s="113" t="s">
        <v>97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57"/>
      <c r="O34" s="57"/>
    </row>
    <row r="35" spans="1:15" ht="15">
      <c r="A35" s="55"/>
      <c r="B35" s="56" t="s">
        <v>98</v>
      </c>
      <c r="C35" s="56"/>
      <c r="D35" s="57"/>
      <c r="E35" s="57"/>
      <c r="F35" s="57"/>
      <c r="G35" s="57"/>
      <c r="H35" s="57"/>
      <c r="I35" s="57" t="s">
        <v>14</v>
      </c>
      <c r="J35" s="57"/>
      <c r="K35" s="57"/>
      <c r="L35" s="57"/>
      <c r="M35" s="57"/>
      <c r="N35" s="57"/>
      <c r="O35" s="57"/>
    </row>
    <row r="37" ht="15">
      <c r="B37" s="59" t="s">
        <v>99</v>
      </c>
    </row>
    <row r="38" ht="14.25">
      <c r="I38" s="102" t="s">
        <v>14</v>
      </c>
    </row>
    <row r="42" ht="14.25">
      <c r="H42" s="105" t="s">
        <v>14</v>
      </c>
    </row>
    <row r="43" ht="14.25">
      <c r="H43" s="1" t="s">
        <v>14</v>
      </c>
    </row>
    <row r="44" ht="14.25">
      <c r="H44" s="102" t="s">
        <v>14</v>
      </c>
    </row>
    <row r="45" ht="14.25">
      <c r="H45" s="105" t="s">
        <v>14</v>
      </c>
    </row>
    <row r="46" ht="14.25">
      <c r="H46" s="1" t="s">
        <v>14</v>
      </c>
    </row>
    <row r="47" ht="14.25">
      <c r="H47" s="105" t="s">
        <v>14</v>
      </c>
    </row>
    <row r="48" ht="14.25">
      <c r="G48" s="60" t="s">
        <v>14</v>
      </c>
    </row>
  </sheetData>
  <sheetProtection/>
  <mergeCells count="6">
    <mergeCell ref="G5:I5"/>
    <mergeCell ref="B34:M34"/>
    <mergeCell ref="A1:O1"/>
    <mergeCell ref="A2:O2"/>
    <mergeCell ref="G3:I3"/>
    <mergeCell ref="G4:I4"/>
  </mergeCell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9.140625" style="1" customWidth="1"/>
    <col min="2" max="2" width="43.00390625" style="1" customWidth="1"/>
    <col min="3" max="3" width="0" style="1" hidden="1" customWidth="1"/>
    <col min="4" max="4" width="12.00390625" style="1" customWidth="1"/>
    <col min="5" max="5" width="11.8515625" style="1" customWidth="1"/>
    <col min="6" max="6" width="13.421875" style="1" customWidth="1"/>
    <col min="7" max="7" width="12.7109375" style="1" customWidth="1"/>
    <col min="8" max="9" width="13.8515625" style="1" customWidth="1"/>
    <col min="10" max="11" width="12.8515625" style="1" customWidth="1"/>
    <col min="12" max="12" width="17.00390625" style="1" customWidth="1"/>
    <col min="13" max="13" width="16.00390625" style="1" customWidth="1"/>
    <col min="14" max="14" width="17.140625" style="1" customWidth="1"/>
    <col min="15" max="15" width="18.7109375" style="1" customWidth="1"/>
    <col min="16" max="16384" width="9.00390625" style="58" customWidth="1"/>
  </cols>
  <sheetData>
    <row r="1" spans="1:15" s="90" customFormat="1" ht="24" customHeight="1">
      <c r="A1" s="114" t="s">
        <v>145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91" customFormat="1" ht="12.75" customHeight="1" hidden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6">
        <v>1</v>
      </c>
      <c r="B3" s="6">
        <v>2</v>
      </c>
      <c r="C3" s="6">
        <v>2</v>
      </c>
      <c r="D3" s="6">
        <v>3</v>
      </c>
      <c r="E3" s="7">
        <v>4</v>
      </c>
      <c r="F3" s="7"/>
      <c r="G3" s="116">
        <v>5</v>
      </c>
      <c r="H3" s="116"/>
      <c r="I3" s="116"/>
      <c r="J3" s="9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</row>
    <row r="4" spans="1:15" ht="72" customHeight="1">
      <c r="A4" s="10" t="s">
        <v>1</v>
      </c>
      <c r="B4" s="11" t="s">
        <v>2</v>
      </c>
      <c r="C4" s="11"/>
      <c r="D4" s="11" t="s">
        <v>3</v>
      </c>
      <c r="E4" s="10" t="s">
        <v>4</v>
      </c>
      <c r="F4" s="10" t="s">
        <v>5</v>
      </c>
      <c r="G4" s="117" t="s">
        <v>6</v>
      </c>
      <c r="H4" s="117"/>
      <c r="I4" s="117"/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ht="75" hidden="1">
      <c r="A5" s="11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2" t="s">
        <v>18</v>
      </c>
      <c r="G5" s="112" t="s">
        <v>19</v>
      </c>
      <c r="H5" s="112"/>
      <c r="I5" s="112"/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</row>
    <row r="6" spans="1:15" ht="30" hidden="1">
      <c r="A6" s="13"/>
      <c r="B6" s="13"/>
      <c r="C6" s="13"/>
      <c r="D6" s="13"/>
      <c r="E6" s="8"/>
      <c r="F6" s="8"/>
      <c r="G6" s="10" t="s">
        <v>26</v>
      </c>
      <c r="H6" s="10" t="s">
        <v>27</v>
      </c>
      <c r="I6" s="10" t="s">
        <v>28</v>
      </c>
      <c r="J6" s="8"/>
      <c r="K6" s="8"/>
      <c r="L6" s="8"/>
      <c r="M6" s="8"/>
      <c r="N6" s="8"/>
      <c r="O6" s="8"/>
    </row>
    <row r="7" spans="1:15" ht="15">
      <c r="A7" s="13"/>
      <c r="B7" s="13"/>
      <c r="C7" s="13"/>
      <c r="D7" s="13" t="s">
        <v>14</v>
      </c>
      <c r="E7" s="8"/>
      <c r="F7" s="8"/>
      <c r="G7" s="10" t="s">
        <v>29</v>
      </c>
      <c r="H7" s="10" t="s">
        <v>30</v>
      </c>
      <c r="I7" s="10" t="s">
        <v>31</v>
      </c>
      <c r="J7" s="8"/>
      <c r="K7" s="8"/>
      <c r="L7" s="8"/>
      <c r="M7" s="8"/>
      <c r="N7" s="13"/>
      <c r="O7" s="13"/>
    </row>
    <row r="8" spans="1:15" ht="45" customHeight="1">
      <c r="A8" s="14"/>
      <c r="B8" s="15" t="s">
        <v>32</v>
      </c>
      <c r="C8" s="16" t="s">
        <v>33</v>
      </c>
      <c r="D8" s="17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</row>
    <row r="9" spans="1:15" ht="54" customHeight="1">
      <c r="A9" s="6">
        <v>1</v>
      </c>
      <c r="B9" s="20" t="s">
        <v>34</v>
      </c>
      <c r="C9" s="20" t="s">
        <v>35</v>
      </c>
      <c r="D9" s="21" t="s">
        <v>36</v>
      </c>
      <c r="E9" s="21" t="s">
        <v>37</v>
      </c>
      <c r="F9" s="92">
        <v>1</v>
      </c>
      <c r="G9" s="93">
        <v>4705938</v>
      </c>
      <c r="H9" s="93">
        <f>G9*0.9</f>
        <v>4235344.2</v>
      </c>
      <c r="I9" s="93">
        <f>G9*0.1</f>
        <v>470593.80000000005</v>
      </c>
      <c r="J9" s="92" t="s">
        <v>38</v>
      </c>
      <c r="K9" s="92" t="s">
        <v>39</v>
      </c>
      <c r="L9" s="23" t="s">
        <v>40</v>
      </c>
      <c r="M9" s="24" t="s">
        <v>41</v>
      </c>
      <c r="N9" s="25" t="s">
        <v>42</v>
      </c>
      <c r="O9" s="96" t="s">
        <v>43</v>
      </c>
    </row>
    <row r="10" spans="1:15" ht="24" customHeight="1">
      <c r="A10" s="6"/>
      <c r="B10" s="27" t="s">
        <v>44</v>
      </c>
      <c r="C10" s="27" t="s">
        <v>45</v>
      </c>
      <c r="D10" s="21"/>
      <c r="E10" s="21"/>
      <c r="F10" s="92"/>
      <c r="G10" s="94">
        <f>G9</f>
        <v>4705938</v>
      </c>
      <c r="H10" s="94">
        <f>H9</f>
        <v>4235344.2</v>
      </c>
      <c r="I10" s="94">
        <f>I9</f>
        <v>470593.80000000005</v>
      </c>
      <c r="J10" s="92"/>
      <c r="K10" s="92"/>
      <c r="L10" s="21"/>
      <c r="M10" s="21"/>
      <c r="N10" s="21"/>
      <c r="O10" s="21"/>
    </row>
    <row r="11" spans="1:15" ht="15">
      <c r="A11" s="6"/>
      <c r="B11" s="27"/>
      <c r="C11" s="27"/>
      <c r="D11" s="21"/>
      <c r="E11" s="21"/>
      <c r="F11" s="21"/>
      <c r="G11" s="29"/>
      <c r="H11" s="29"/>
      <c r="I11" s="29"/>
      <c r="J11" s="21"/>
      <c r="K11" s="21"/>
      <c r="L11" s="21"/>
      <c r="M11" s="21"/>
      <c r="N11" s="21"/>
      <c r="O11" s="21"/>
    </row>
    <row r="12" spans="1:15" ht="24.75" customHeight="1">
      <c r="A12" s="14"/>
      <c r="B12" s="30" t="s">
        <v>46</v>
      </c>
      <c r="C12" s="30" t="s">
        <v>47</v>
      </c>
      <c r="D12" s="18"/>
      <c r="E12" s="18"/>
      <c r="F12" s="18"/>
      <c r="G12" s="31"/>
      <c r="H12" s="31"/>
      <c r="I12" s="31"/>
      <c r="J12" s="18"/>
      <c r="K12" s="18"/>
      <c r="L12" s="18"/>
      <c r="M12" s="18"/>
      <c r="N12" s="18"/>
      <c r="O12" s="18"/>
    </row>
    <row r="13" spans="1:15" ht="54" customHeight="1">
      <c r="A13" s="6">
        <v>1</v>
      </c>
      <c r="B13" s="34" t="s">
        <v>143</v>
      </c>
      <c r="C13" s="34" t="s">
        <v>49</v>
      </c>
      <c r="D13" s="26" t="s">
        <v>50</v>
      </c>
      <c r="E13" s="26" t="s">
        <v>51</v>
      </c>
      <c r="F13" s="26">
        <v>1</v>
      </c>
      <c r="G13" s="93">
        <v>39960</v>
      </c>
      <c r="H13" s="93">
        <f>G13*0.9</f>
        <v>35964</v>
      </c>
      <c r="I13" s="93">
        <f>G13*0.1</f>
        <v>3996</v>
      </c>
      <c r="J13" s="21" t="s">
        <v>53</v>
      </c>
      <c r="K13" s="21" t="s">
        <v>39</v>
      </c>
      <c r="L13" s="21"/>
      <c r="M13" s="26"/>
      <c r="N13" s="25" t="s">
        <v>54</v>
      </c>
      <c r="O13" s="26" t="s">
        <v>55</v>
      </c>
    </row>
    <row r="14" spans="1:15" ht="40.5" customHeight="1">
      <c r="A14" s="6">
        <v>2</v>
      </c>
      <c r="B14" s="34" t="s">
        <v>139</v>
      </c>
      <c r="C14" s="35"/>
      <c r="D14" s="21" t="s">
        <v>50</v>
      </c>
      <c r="E14" s="21" t="s">
        <v>140</v>
      </c>
      <c r="F14" s="92">
        <v>1</v>
      </c>
      <c r="G14" s="95">
        <v>33690</v>
      </c>
      <c r="H14" s="95">
        <f>G14*0.9</f>
        <v>30321</v>
      </c>
      <c r="I14" s="95">
        <f>G14*0.1</f>
        <v>3369</v>
      </c>
      <c r="J14" s="92" t="s">
        <v>53</v>
      </c>
      <c r="K14" s="21" t="s">
        <v>39</v>
      </c>
      <c r="L14" s="21"/>
      <c r="M14" s="26"/>
      <c r="N14" s="25" t="s">
        <v>141</v>
      </c>
      <c r="O14" s="26" t="s">
        <v>55</v>
      </c>
    </row>
    <row r="15" spans="1:15" ht="24.75" customHeight="1">
      <c r="A15" s="6"/>
      <c r="B15" s="27" t="s">
        <v>56</v>
      </c>
      <c r="C15" s="27" t="s">
        <v>57</v>
      </c>
      <c r="D15" s="21"/>
      <c r="E15" s="21"/>
      <c r="F15" s="21"/>
      <c r="G15" s="29">
        <f>G13+G14</f>
        <v>73650</v>
      </c>
      <c r="H15" s="29">
        <f>H13+H14</f>
        <v>66285</v>
      </c>
      <c r="I15" s="29">
        <f>I13+I14</f>
        <v>7365</v>
      </c>
      <c r="J15" s="21"/>
      <c r="K15" s="21"/>
      <c r="L15" s="21"/>
      <c r="M15" s="21"/>
      <c r="N15" s="21"/>
      <c r="O15" s="21"/>
    </row>
    <row r="16" spans="1:15" ht="15">
      <c r="A16" s="6"/>
      <c r="B16" s="36"/>
      <c r="C16" s="27"/>
      <c r="D16" s="21"/>
      <c r="E16" s="21"/>
      <c r="F16" s="21"/>
      <c r="G16" s="29"/>
      <c r="H16" s="29"/>
      <c r="I16" s="29"/>
      <c r="J16" s="21"/>
      <c r="K16" s="21"/>
      <c r="L16" s="21"/>
      <c r="M16" s="21"/>
      <c r="N16" s="21"/>
      <c r="O16" s="21"/>
    </row>
    <row r="17" spans="1:15" ht="31.5" customHeight="1">
      <c r="A17" s="14"/>
      <c r="B17" s="37" t="s">
        <v>58</v>
      </c>
      <c r="C17" s="37" t="s">
        <v>59</v>
      </c>
      <c r="D17" s="37"/>
      <c r="E17" s="18"/>
      <c r="F17" s="18"/>
      <c r="G17" s="38"/>
      <c r="H17" s="39"/>
      <c r="I17" s="39"/>
      <c r="J17" s="18"/>
      <c r="K17" s="18"/>
      <c r="L17" s="18"/>
      <c r="M17" s="18"/>
      <c r="N17" s="18"/>
      <c r="O17" s="18"/>
    </row>
    <row r="18" spans="1:15" ht="38.25" customHeight="1">
      <c r="A18" s="13">
        <v>1</v>
      </c>
      <c r="B18" s="40" t="s">
        <v>60</v>
      </c>
      <c r="C18" s="40" t="s">
        <v>61</v>
      </c>
      <c r="D18" s="26" t="s">
        <v>62</v>
      </c>
      <c r="E18" s="26" t="s">
        <v>63</v>
      </c>
      <c r="F18" s="26">
        <v>1</v>
      </c>
      <c r="G18" s="41">
        <f>H18+I18</f>
        <v>6162</v>
      </c>
      <c r="H18" s="42">
        <v>0</v>
      </c>
      <c r="I18" s="41">
        <v>6162</v>
      </c>
      <c r="J18" s="26" t="s">
        <v>64</v>
      </c>
      <c r="K18" s="26" t="s">
        <v>14</v>
      </c>
      <c r="L18" s="26" t="s">
        <v>14</v>
      </c>
      <c r="M18" s="26" t="s">
        <v>14</v>
      </c>
      <c r="N18" s="43" t="s">
        <v>65</v>
      </c>
      <c r="O18" s="26" t="s">
        <v>40</v>
      </c>
    </row>
    <row r="19" spans="1:15" ht="40.5" customHeight="1">
      <c r="A19" s="13">
        <v>2</v>
      </c>
      <c r="B19" s="40" t="s">
        <v>66</v>
      </c>
      <c r="C19" s="45" t="s">
        <v>67</v>
      </c>
      <c r="D19" s="26" t="s">
        <v>62</v>
      </c>
      <c r="E19" s="26" t="s">
        <v>68</v>
      </c>
      <c r="F19" s="26" t="s">
        <v>52</v>
      </c>
      <c r="G19" s="41">
        <v>0</v>
      </c>
      <c r="H19" s="41">
        <v>0</v>
      </c>
      <c r="I19" s="41">
        <v>0</v>
      </c>
      <c r="J19" s="26" t="s">
        <v>69</v>
      </c>
      <c r="K19" s="26" t="s">
        <v>70</v>
      </c>
      <c r="L19" s="46"/>
      <c r="M19" s="26"/>
      <c r="N19" s="23" t="s">
        <v>14</v>
      </c>
      <c r="O19" s="26" t="s">
        <v>14</v>
      </c>
    </row>
    <row r="20" spans="1:15" ht="64.5" customHeight="1">
      <c r="A20" s="13">
        <v>3</v>
      </c>
      <c r="B20" s="40" t="s">
        <v>71</v>
      </c>
      <c r="C20" s="40" t="s">
        <v>72</v>
      </c>
      <c r="D20" s="26" t="s">
        <v>62</v>
      </c>
      <c r="E20" s="26" t="s">
        <v>73</v>
      </c>
      <c r="F20" s="26">
        <v>1</v>
      </c>
      <c r="G20" s="98">
        <v>225823</v>
      </c>
      <c r="H20" s="98">
        <f>G20</f>
        <v>225823</v>
      </c>
      <c r="I20" s="41">
        <v>0</v>
      </c>
      <c r="J20" s="26" t="s">
        <v>74</v>
      </c>
      <c r="K20" s="26" t="s">
        <v>75</v>
      </c>
      <c r="L20" s="23" t="s">
        <v>76</v>
      </c>
      <c r="M20" s="26" t="s">
        <v>77</v>
      </c>
      <c r="N20" s="96" t="s">
        <v>65</v>
      </c>
      <c r="O20" s="97" t="s">
        <v>120</v>
      </c>
    </row>
    <row r="21" spans="1:15" ht="32.25" customHeight="1">
      <c r="A21" s="13">
        <v>4</v>
      </c>
      <c r="B21" s="40" t="s">
        <v>78</v>
      </c>
      <c r="C21" s="40" t="s">
        <v>79</v>
      </c>
      <c r="D21" s="26" t="s">
        <v>62</v>
      </c>
      <c r="E21" s="26" t="s">
        <v>80</v>
      </c>
      <c r="F21" s="26" t="s">
        <v>52</v>
      </c>
      <c r="G21" s="41">
        <v>6612</v>
      </c>
      <c r="H21" s="41">
        <f>G21</f>
        <v>6612</v>
      </c>
      <c r="I21" s="41">
        <v>0</v>
      </c>
      <c r="J21" s="26" t="s">
        <v>81</v>
      </c>
      <c r="K21" s="26" t="s">
        <v>39</v>
      </c>
      <c r="L21" s="23" t="s">
        <v>14</v>
      </c>
      <c r="M21" s="43" t="s">
        <v>14</v>
      </c>
      <c r="N21" s="26" t="s">
        <v>82</v>
      </c>
      <c r="O21" s="84" t="s">
        <v>120</v>
      </c>
    </row>
    <row r="22" spans="1:15" ht="23.25" customHeight="1">
      <c r="A22" s="13"/>
      <c r="B22" s="47" t="s">
        <v>83</v>
      </c>
      <c r="C22" s="47" t="s">
        <v>84</v>
      </c>
      <c r="D22" s="21"/>
      <c r="E22" s="21"/>
      <c r="F22" s="21"/>
      <c r="G22" s="29">
        <f>SUM(G18:G21)</f>
        <v>238597</v>
      </c>
      <c r="H22" s="29">
        <f>SUM(H18:H21)</f>
        <v>232435</v>
      </c>
      <c r="I22" s="48">
        <f>SUM(I18:I21)</f>
        <v>6162</v>
      </c>
      <c r="J22" s="21"/>
      <c r="K22" s="21"/>
      <c r="L22" s="21"/>
      <c r="M22" s="21"/>
      <c r="N22" s="21"/>
      <c r="O22" s="21"/>
    </row>
    <row r="23" spans="1:15" ht="23.25" customHeight="1">
      <c r="A23" s="13"/>
      <c r="B23" s="49" t="s">
        <v>85</v>
      </c>
      <c r="C23" s="47"/>
      <c r="D23" s="21"/>
      <c r="E23" s="21"/>
      <c r="F23" s="21"/>
      <c r="G23" s="99">
        <f>H23</f>
        <v>215935.7999999998</v>
      </c>
      <c r="H23" s="99">
        <f>H24-H22-H15-H10</f>
        <v>215935.7999999998</v>
      </c>
      <c r="I23" s="99">
        <f>0</f>
        <v>0</v>
      </c>
      <c r="J23" s="21"/>
      <c r="K23" s="21"/>
      <c r="L23" s="21"/>
      <c r="M23" s="21"/>
      <c r="N23" s="21"/>
      <c r="O23" s="21"/>
    </row>
    <row r="24" spans="1:15" ht="21.75" customHeight="1">
      <c r="A24" s="6"/>
      <c r="B24" s="27" t="s">
        <v>86</v>
      </c>
      <c r="C24" s="27" t="s">
        <v>87</v>
      </c>
      <c r="D24" s="21"/>
      <c r="E24" s="21"/>
      <c r="F24" s="21"/>
      <c r="G24" s="29">
        <f>G10+G22+G15+G23</f>
        <v>5234120.8</v>
      </c>
      <c r="H24" s="29">
        <v>4750000</v>
      </c>
      <c r="I24" s="89">
        <f>I10+I22+I15+I23</f>
        <v>484120.80000000005</v>
      </c>
      <c r="J24" s="21"/>
      <c r="K24" s="21"/>
      <c r="L24" s="21"/>
      <c r="M24" s="21"/>
      <c r="N24" s="21"/>
      <c r="O24" s="21"/>
    </row>
    <row r="25" spans="1:15" ht="15" customHeight="1">
      <c r="A25" s="51"/>
      <c r="B25" s="52"/>
      <c r="C25" s="52"/>
      <c r="D25" s="53"/>
      <c r="E25" s="53"/>
      <c r="F25" s="53"/>
      <c r="G25" s="54"/>
      <c r="H25" s="54"/>
      <c r="I25" s="54"/>
      <c r="J25" s="53"/>
      <c r="K25" s="53"/>
      <c r="L25" s="53"/>
      <c r="M25" s="53"/>
      <c r="N25" s="53"/>
      <c r="O25" s="53"/>
    </row>
    <row r="26" spans="1:15" ht="15">
      <c r="A26" s="55" t="s">
        <v>88</v>
      </c>
      <c r="B26" s="56" t="s">
        <v>89</v>
      </c>
      <c r="C26" s="56"/>
      <c r="D26" s="57"/>
      <c r="E26" s="57"/>
      <c r="F26" s="57"/>
      <c r="G26" s="57"/>
      <c r="H26" s="57"/>
      <c r="I26" s="57"/>
      <c r="J26" s="57"/>
      <c r="K26" s="58"/>
      <c r="L26" s="57"/>
      <c r="M26" s="57"/>
      <c r="N26" s="57"/>
      <c r="O26" s="57"/>
    </row>
    <row r="27" spans="1:15" ht="15">
      <c r="A27" s="55" t="s">
        <v>90</v>
      </c>
      <c r="B27" s="56" t="s">
        <v>91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>
      <c r="A28" s="55"/>
      <c r="B28" s="56" t="s">
        <v>92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5">
      <c r="A29" s="55" t="s">
        <v>93</v>
      </c>
      <c r="B29" s="56" t="s">
        <v>94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5">
      <c r="A30" s="55"/>
      <c r="B30" s="56" t="s">
        <v>95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5">
      <c r="A31" s="55" t="s">
        <v>96</v>
      </c>
      <c r="B31" s="113" t="s">
        <v>97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57"/>
      <c r="O31" s="57"/>
    </row>
    <row r="32" spans="1:15" ht="15">
      <c r="A32" s="55"/>
      <c r="B32" s="56" t="s">
        <v>98</v>
      </c>
      <c r="C32" s="56"/>
      <c r="D32" s="57"/>
      <c r="E32" s="57"/>
      <c r="F32" s="57"/>
      <c r="G32" s="57"/>
      <c r="H32" s="57"/>
      <c r="I32" s="57" t="s">
        <v>14</v>
      </c>
      <c r="J32" s="57"/>
      <c r="K32" s="57"/>
      <c r="L32" s="57"/>
      <c r="M32" s="57"/>
      <c r="N32" s="57"/>
      <c r="O32" s="57"/>
    </row>
    <row r="34" ht="15">
      <c r="B34" s="59" t="s">
        <v>99</v>
      </c>
    </row>
    <row r="39" ht="14.25">
      <c r="H39" s="1" t="s">
        <v>14</v>
      </c>
    </row>
    <row r="40" ht="14.25">
      <c r="H40" s="1" t="s">
        <v>14</v>
      </c>
    </row>
    <row r="41" ht="14.25">
      <c r="H41" s="1" t="s">
        <v>14</v>
      </c>
    </row>
    <row r="45" ht="14.25">
      <c r="G45" s="60" t="s">
        <v>14</v>
      </c>
    </row>
  </sheetData>
  <sheetProtection/>
  <mergeCells count="6">
    <mergeCell ref="G5:I5"/>
    <mergeCell ref="B31:M31"/>
    <mergeCell ref="A1:O1"/>
    <mergeCell ref="A2:O2"/>
    <mergeCell ref="G3:I3"/>
    <mergeCell ref="G4:I4"/>
  </mergeCell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PageLayoutView="0" workbookViewId="0" topLeftCell="D7">
      <selection activeCell="G24" sqref="G24"/>
    </sheetView>
  </sheetViews>
  <sheetFormatPr defaultColWidth="9.00390625" defaultRowHeight="12.75"/>
  <cols>
    <col min="1" max="1" width="9.140625" style="1" customWidth="1"/>
    <col min="2" max="2" width="43.00390625" style="1" customWidth="1"/>
    <col min="3" max="3" width="0" style="1" hidden="1" customWidth="1"/>
    <col min="4" max="4" width="12.00390625" style="1" customWidth="1"/>
    <col min="5" max="5" width="11.8515625" style="1" customWidth="1"/>
    <col min="6" max="6" width="13.421875" style="1" customWidth="1"/>
    <col min="7" max="7" width="12.7109375" style="1" customWidth="1"/>
    <col min="8" max="9" width="13.8515625" style="1" customWidth="1"/>
    <col min="10" max="11" width="12.8515625" style="1" customWidth="1"/>
    <col min="12" max="12" width="17.00390625" style="1" customWidth="1"/>
    <col min="13" max="13" width="16.00390625" style="1" customWidth="1"/>
    <col min="14" max="14" width="17.140625" style="1" customWidth="1"/>
    <col min="15" max="15" width="18.7109375" style="1" customWidth="1"/>
    <col min="16" max="16384" width="9.00390625" style="58" customWidth="1"/>
  </cols>
  <sheetData>
    <row r="1" spans="1:15" s="90" customFormat="1" ht="24" customHeight="1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91" customFormat="1" ht="12.75" customHeight="1" hidden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6">
        <v>1</v>
      </c>
      <c r="B3" s="6">
        <v>2</v>
      </c>
      <c r="C3" s="6">
        <v>2</v>
      </c>
      <c r="D3" s="6">
        <v>3</v>
      </c>
      <c r="E3" s="7">
        <v>4</v>
      </c>
      <c r="F3" s="7"/>
      <c r="G3" s="116">
        <v>5</v>
      </c>
      <c r="H3" s="116"/>
      <c r="I3" s="116"/>
      <c r="J3" s="9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</row>
    <row r="4" spans="1:15" ht="72" customHeight="1">
      <c r="A4" s="10" t="s">
        <v>1</v>
      </c>
      <c r="B4" s="11" t="s">
        <v>2</v>
      </c>
      <c r="C4" s="11"/>
      <c r="D4" s="11" t="s">
        <v>3</v>
      </c>
      <c r="E4" s="10" t="s">
        <v>4</v>
      </c>
      <c r="F4" s="10" t="s">
        <v>5</v>
      </c>
      <c r="G4" s="117" t="s">
        <v>6</v>
      </c>
      <c r="H4" s="117"/>
      <c r="I4" s="117"/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ht="75" hidden="1">
      <c r="A5" s="11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2" t="s">
        <v>18</v>
      </c>
      <c r="G5" s="112" t="s">
        <v>19</v>
      </c>
      <c r="H5" s="112"/>
      <c r="I5" s="112"/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</row>
    <row r="6" spans="1:15" ht="30" hidden="1">
      <c r="A6" s="13"/>
      <c r="B6" s="13"/>
      <c r="C6" s="13"/>
      <c r="D6" s="13"/>
      <c r="E6" s="8"/>
      <c r="F6" s="8"/>
      <c r="G6" s="10" t="s">
        <v>26</v>
      </c>
      <c r="H6" s="10" t="s">
        <v>27</v>
      </c>
      <c r="I6" s="10" t="s">
        <v>28</v>
      </c>
      <c r="J6" s="8"/>
      <c r="K6" s="8"/>
      <c r="L6" s="8"/>
      <c r="M6" s="8"/>
      <c r="N6" s="8"/>
      <c r="O6" s="8"/>
    </row>
    <row r="7" spans="1:15" ht="15">
      <c r="A7" s="13"/>
      <c r="B7" s="13"/>
      <c r="C7" s="13"/>
      <c r="D7" s="13" t="s">
        <v>14</v>
      </c>
      <c r="E7" s="8"/>
      <c r="F7" s="8"/>
      <c r="G7" s="10" t="s">
        <v>29</v>
      </c>
      <c r="H7" s="10" t="s">
        <v>30</v>
      </c>
      <c r="I7" s="10" t="s">
        <v>31</v>
      </c>
      <c r="J7" s="8"/>
      <c r="K7" s="8"/>
      <c r="L7" s="8"/>
      <c r="M7" s="8"/>
      <c r="N7" s="13"/>
      <c r="O7" s="13"/>
    </row>
    <row r="8" spans="1:15" ht="45" customHeight="1">
      <c r="A8" s="14"/>
      <c r="B8" s="15" t="s">
        <v>32</v>
      </c>
      <c r="C8" s="16" t="s">
        <v>33</v>
      </c>
      <c r="D8" s="17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</row>
    <row r="9" spans="1:15" ht="54" customHeight="1">
      <c r="A9" s="6">
        <v>1</v>
      </c>
      <c r="B9" s="20" t="s">
        <v>34</v>
      </c>
      <c r="C9" s="20" t="s">
        <v>35</v>
      </c>
      <c r="D9" s="21" t="s">
        <v>36</v>
      </c>
      <c r="E9" s="21" t="s">
        <v>37</v>
      </c>
      <c r="F9" s="21">
        <v>1</v>
      </c>
      <c r="G9" s="22">
        <v>4705938</v>
      </c>
      <c r="H9" s="22">
        <f>G9*0.9</f>
        <v>4235344.2</v>
      </c>
      <c r="I9" s="22">
        <f>G9*0.1</f>
        <v>470593.80000000005</v>
      </c>
      <c r="J9" s="21" t="s">
        <v>38</v>
      </c>
      <c r="K9" s="21" t="s">
        <v>39</v>
      </c>
      <c r="L9" s="23" t="s">
        <v>40</v>
      </c>
      <c r="M9" s="24" t="s">
        <v>41</v>
      </c>
      <c r="N9" s="25" t="s">
        <v>42</v>
      </c>
      <c r="O9" s="85" t="s">
        <v>144</v>
      </c>
    </row>
    <row r="10" spans="1:15" ht="24" customHeight="1">
      <c r="A10" s="6"/>
      <c r="B10" s="27" t="s">
        <v>44</v>
      </c>
      <c r="C10" s="27" t="s">
        <v>45</v>
      </c>
      <c r="D10" s="21"/>
      <c r="E10" s="21"/>
      <c r="F10" s="21"/>
      <c r="G10" s="28">
        <f>G9</f>
        <v>4705938</v>
      </c>
      <c r="H10" s="28">
        <f>H9</f>
        <v>4235344.2</v>
      </c>
      <c r="I10" s="28">
        <f>I9</f>
        <v>470593.80000000005</v>
      </c>
      <c r="J10" s="21"/>
      <c r="K10" s="21"/>
      <c r="L10" s="21"/>
      <c r="M10" s="21"/>
      <c r="N10" s="21"/>
      <c r="O10" s="21"/>
    </row>
    <row r="11" spans="1:15" ht="15">
      <c r="A11" s="6"/>
      <c r="B11" s="27"/>
      <c r="C11" s="27"/>
      <c r="D11" s="21"/>
      <c r="E11" s="21"/>
      <c r="F11" s="21"/>
      <c r="G11" s="29"/>
      <c r="H11" s="29"/>
      <c r="I11" s="29"/>
      <c r="J11" s="21"/>
      <c r="K11" s="21"/>
      <c r="L11" s="21"/>
      <c r="M11" s="21"/>
      <c r="N11" s="21"/>
      <c r="O11" s="21"/>
    </row>
    <row r="12" spans="1:15" ht="24.75" customHeight="1">
      <c r="A12" s="14"/>
      <c r="B12" s="30" t="s">
        <v>46</v>
      </c>
      <c r="C12" s="30" t="s">
        <v>47</v>
      </c>
      <c r="D12" s="18"/>
      <c r="E12" s="18"/>
      <c r="F12" s="18"/>
      <c r="G12" s="31"/>
      <c r="H12" s="31"/>
      <c r="I12" s="31"/>
      <c r="J12" s="18"/>
      <c r="K12" s="18"/>
      <c r="L12" s="18"/>
      <c r="M12" s="18"/>
      <c r="N12" s="18"/>
      <c r="O12" s="18"/>
    </row>
    <row r="13" spans="1:15" ht="54" customHeight="1">
      <c r="A13" s="6">
        <v>1</v>
      </c>
      <c r="B13" s="86" t="s">
        <v>143</v>
      </c>
      <c r="C13" s="86" t="s">
        <v>49</v>
      </c>
      <c r="D13" s="85" t="s">
        <v>50</v>
      </c>
      <c r="E13" s="85" t="s">
        <v>51</v>
      </c>
      <c r="F13" s="85">
        <v>1</v>
      </c>
      <c r="G13" s="22">
        <v>39960</v>
      </c>
      <c r="H13" s="22">
        <f>G13*0.9</f>
        <v>35964</v>
      </c>
      <c r="I13" s="22">
        <f>G13*0.1</f>
        <v>3996</v>
      </c>
      <c r="J13" s="21" t="s">
        <v>53</v>
      </c>
      <c r="K13" s="21" t="s">
        <v>39</v>
      </c>
      <c r="L13" s="21"/>
      <c r="M13" s="26"/>
      <c r="N13" s="25" t="s">
        <v>54</v>
      </c>
      <c r="O13" s="26" t="s">
        <v>55</v>
      </c>
    </row>
    <row r="14" spans="1:15" ht="40.5" customHeight="1">
      <c r="A14" s="6">
        <v>2</v>
      </c>
      <c r="B14" s="34" t="s">
        <v>139</v>
      </c>
      <c r="C14" s="35"/>
      <c r="D14" s="21" t="s">
        <v>50</v>
      </c>
      <c r="E14" s="21" t="s">
        <v>140</v>
      </c>
      <c r="F14" s="26">
        <v>1</v>
      </c>
      <c r="G14" s="22">
        <v>40040</v>
      </c>
      <c r="H14" s="22">
        <f>G14*0.9</f>
        <v>36036</v>
      </c>
      <c r="I14" s="22">
        <f>G14*0.1</f>
        <v>4004</v>
      </c>
      <c r="J14" s="21" t="s">
        <v>53</v>
      </c>
      <c r="K14" s="21" t="s">
        <v>39</v>
      </c>
      <c r="L14" s="21"/>
      <c r="M14" s="26"/>
      <c r="N14" s="25" t="s">
        <v>141</v>
      </c>
      <c r="O14" s="26" t="s">
        <v>55</v>
      </c>
    </row>
    <row r="15" spans="1:15" ht="24.75" customHeight="1">
      <c r="A15" s="6"/>
      <c r="B15" s="27" t="s">
        <v>56</v>
      </c>
      <c r="C15" s="27" t="s">
        <v>57</v>
      </c>
      <c r="D15" s="21"/>
      <c r="E15" s="21"/>
      <c r="F15" s="21"/>
      <c r="G15" s="29">
        <f>G13+G14</f>
        <v>80000</v>
      </c>
      <c r="H15" s="29">
        <f>H13+H14</f>
        <v>72000</v>
      </c>
      <c r="I15" s="29">
        <f>I13+I14</f>
        <v>8000</v>
      </c>
      <c r="J15" s="21"/>
      <c r="K15" s="21"/>
      <c r="L15" s="21"/>
      <c r="M15" s="21"/>
      <c r="N15" s="21"/>
      <c r="O15" s="21"/>
    </row>
    <row r="16" spans="1:15" ht="15">
      <c r="A16" s="6"/>
      <c r="B16" s="36"/>
      <c r="C16" s="27"/>
      <c r="D16" s="21"/>
      <c r="E16" s="21"/>
      <c r="F16" s="21"/>
      <c r="G16" s="29"/>
      <c r="H16" s="29"/>
      <c r="I16" s="29"/>
      <c r="J16" s="21"/>
      <c r="K16" s="21"/>
      <c r="L16" s="21"/>
      <c r="M16" s="21"/>
      <c r="N16" s="21"/>
      <c r="O16" s="21"/>
    </row>
    <row r="17" spans="1:15" ht="31.5" customHeight="1">
      <c r="A17" s="14"/>
      <c r="B17" s="37" t="s">
        <v>58</v>
      </c>
      <c r="C17" s="37" t="s">
        <v>59</v>
      </c>
      <c r="D17" s="37"/>
      <c r="E17" s="18"/>
      <c r="F17" s="18"/>
      <c r="G17" s="38"/>
      <c r="H17" s="39"/>
      <c r="I17" s="39"/>
      <c r="J17" s="18"/>
      <c r="K17" s="18"/>
      <c r="L17" s="18"/>
      <c r="M17" s="18"/>
      <c r="N17" s="18"/>
      <c r="O17" s="18"/>
    </row>
    <row r="18" spans="1:15" ht="38.25" customHeight="1">
      <c r="A18" s="13">
        <v>1</v>
      </c>
      <c r="B18" s="40" t="s">
        <v>60</v>
      </c>
      <c r="C18" s="40" t="s">
        <v>61</v>
      </c>
      <c r="D18" s="26" t="s">
        <v>62</v>
      </c>
      <c r="E18" s="26" t="s">
        <v>63</v>
      </c>
      <c r="F18" s="26">
        <v>1</v>
      </c>
      <c r="G18" s="41">
        <f>H18+I18</f>
        <v>6162</v>
      </c>
      <c r="H18" s="42">
        <v>0</v>
      </c>
      <c r="I18" s="41">
        <v>6162</v>
      </c>
      <c r="J18" s="26" t="s">
        <v>64</v>
      </c>
      <c r="K18" s="26" t="s">
        <v>14</v>
      </c>
      <c r="L18" s="26" t="s">
        <v>14</v>
      </c>
      <c r="M18" s="26" t="s">
        <v>14</v>
      </c>
      <c r="N18" s="43" t="s">
        <v>65</v>
      </c>
      <c r="O18" s="26" t="s">
        <v>40</v>
      </c>
    </row>
    <row r="19" spans="1:15" ht="40.5" customHeight="1">
      <c r="A19" s="13">
        <v>2</v>
      </c>
      <c r="B19" s="40" t="s">
        <v>66</v>
      </c>
      <c r="C19" s="45" t="s">
        <v>67</v>
      </c>
      <c r="D19" s="26" t="s">
        <v>62</v>
      </c>
      <c r="E19" s="26" t="s">
        <v>68</v>
      </c>
      <c r="F19" s="26" t="s">
        <v>52</v>
      </c>
      <c r="G19" s="41">
        <v>0</v>
      </c>
      <c r="H19" s="41">
        <v>0</v>
      </c>
      <c r="I19" s="41">
        <v>0</v>
      </c>
      <c r="J19" s="26" t="s">
        <v>69</v>
      </c>
      <c r="K19" s="26" t="s">
        <v>70</v>
      </c>
      <c r="L19" s="46"/>
      <c r="M19" s="26"/>
      <c r="N19" s="23" t="s">
        <v>14</v>
      </c>
      <c r="O19" s="26" t="s">
        <v>14</v>
      </c>
    </row>
    <row r="20" spans="1:15" ht="64.5" customHeight="1">
      <c r="A20" s="13">
        <v>3</v>
      </c>
      <c r="B20" s="40" t="s">
        <v>71</v>
      </c>
      <c r="C20" s="40" t="s">
        <v>72</v>
      </c>
      <c r="D20" s="26" t="s">
        <v>62</v>
      </c>
      <c r="E20" s="26" t="s">
        <v>73</v>
      </c>
      <c r="F20" s="26">
        <v>1</v>
      </c>
      <c r="G20" s="87">
        <v>239215.5</v>
      </c>
      <c r="H20" s="87">
        <f>G20</f>
        <v>239215.5</v>
      </c>
      <c r="I20" s="41">
        <v>0</v>
      </c>
      <c r="J20" s="26" t="s">
        <v>74</v>
      </c>
      <c r="K20" s="26" t="s">
        <v>75</v>
      </c>
      <c r="L20" s="23" t="s">
        <v>76</v>
      </c>
      <c r="M20" s="26" t="s">
        <v>77</v>
      </c>
      <c r="N20" s="85" t="s">
        <v>65</v>
      </c>
      <c r="O20" s="88" t="s">
        <v>120</v>
      </c>
    </row>
    <row r="21" spans="1:15" ht="32.25" customHeight="1">
      <c r="A21" s="13">
        <v>4</v>
      </c>
      <c r="B21" s="40" t="s">
        <v>78</v>
      </c>
      <c r="C21" s="40" t="s">
        <v>79</v>
      </c>
      <c r="D21" s="26" t="s">
        <v>62</v>
      </c>
      <c r="E21" s="26" t="s">
        <v>80</v>
      </c>
      <c r="F21" s="26" t="s">
        <v>52</v>
      </c>
      <c r="G21" s="41">
        <v>6612</v>
      </c>
      <c r="H21" s="41">
        <f>G21</f>
        <v>6612</v>
      </c>
      <c r="I21" s="41">
        <v>0</v>
      </c>
      <c r="J21" s="26" t="s">
        <v>81</v>
      </c>
      <c r="K21" s="26" t="s">
        <v>39</v>
      </c>
      <c r="L21" s="23" t="s">
        <v>14</v>
      </c>
      <c r="M21" s="43" t="s">
        <v>14</v>
      </c>
      <c r="N21" s="26" t="s">
        <v>82</v>
      </c>
      <c r="O21" s="84" t="s">
        <v>120</v>
      </c>
    </row>
    <row r="22" spans="1:15" ht="23.25" customHeight="1">
      <c r="A22" s="13"/>
      <c r="B22" s="47" t="s">
        <v>83</v>
      </c>
      <c r="C22" s="47" t="s">
        <v>84</v>
      </c>
      <c r="D22" s="21"/>
      <c r="E22" s="21"/>
      <c r="F22" s="21"/>
      <c r="G22" s="29">
        <f>SUM(G18:G21)</f>
        <v>251989.5</v>
      </c>
      <c r="H22" s="29">
        <f>SUM(H18:H21)</f>
        <v>245827.5</v>
      </c>
      <c r="I22" s="48">
        <f>SUM(I18:I21)</f>
        <v>6162</v>
      </c>
      <c r="J22" s="21"/>
      <c r="K22" s="21"/>
      <c r="L22" s="21"/>
      <c r="M22" s="21"/>
      <c r="N22" s="21"/>
      <c r="O22" s="21"/>
    </row>
    <row r="23" spans="1:15" ht="23.25" customHeight="1">
      <c r="A23" s="13"/>
      <c r="B23" s="49" t="s">
        <v>85</v>
      </c>
      <c r="C23" s="47"/>
      <c r="D23" s="21"/>
      <c r="E23" s="21"/>
      <c r="F23" s="21"/>
      <c r="G23" s="50">
        <f>H23</f>
        <v>196828.2999999998</v>
      </c>
      <c r="H23" s="50">
        <f>H24-H22-H15-H10</f>
        <v>196828.2999999998</v>
      </c>
      <c r="I23" s="50">
        <f>0</f>
        <v>0</v>
      </c>
      <c r="J23" s="21"/>
      <c r="K23" s="21"/>
      <c r="L23" s="21"/>
      <c r="M23" s="21"/>
      <c r="N23" s="21"/>
      <c r="O23" s="21"/>
    </row>
    <row r="24" spans="1:15" ht="21.75" customHeight="1">
      <c r="A24" s="6"/>
      <c r="B24" s="27" t="s">
        <v>86</v>
      </c>
      <c r="C24" s="27" t="s">
        <v>87</v>
      </c>
      <c r="D24" s="21"/>
      <c r="E24" s="21"/>
      <c r="F24" s="21"/>
      <c r="G24" s="29">
        <f>G10+G22+G15+G23</f>
        <v>5234755.8</v>
      </c>
      <c r="H24" s="29">
        <v>4750000</v>
      </c>
      <c r="I24" s="89">
        <f>I10+I22+I15+I23</f>
        <v>484755.80000000005</v>
      </c>
      <c r="J24" s="21"/>
      <c r="K24" s="21"/>
      <c r="L24" s="21"/>
      <c r="M24" s="21"/>
      <c r="N24" s="21"/>
      <c r="O24" s="21"/>
    </row>
    <row r="25" spans="1:15" ht="15" customHeight="1">
      <c r="A25" s="51"/>
      <c r="B25" s="52"/>
      <c r="C25" s="52"/>
      <c r="D25" s="53"/>
      <c r="E25" s="53"/>
      <c r="F25" s="53"/>
      <c r="G25" s="54"/>
      <c r="H25" s="54"/>
      <c r="I25" s="54"/>
      <c r="J25" s="53"/>
      <c r="K25" s="53"/>
      <c r="L25" s="53"/>
      <c r="M25" s="53"/>
      <c r="N25" s="53"/>
      <c r="O25" s="53"/>
    </row>
    <row r="26" spans="1:15" ht="15">
      <c r="A26" s="55" t="s">
        <v>88</v>
      </c>
      <c r="B26" s="56" t="s">
        <v>89</v>
      </c>
      <c r="C26" s="56"/>
      <c r="D26" s="57"/>
      <c r="E26" s="57"/>
      <c r="F26" s="57"/>
      <c r="G26" s="57"/>
      <c r="H26" s="57"/>
      <c r="I26" s="57"/>
      <c r="J26" s="57"/>
      <c r="K26" s="58"/>
      <c r="L26" s="57"/>
      <c r="M26" s="57"/>
      <c r="N26" s="57"/>
      <c r="O26" s="57"/>
    </row>
    <row r="27" spans="1:15" ht="15">
      <c r="A27" s="55" t="s">
        <v>90</v>
      </c>
      <c r="B27" s="56" t="s">
        <v>91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>
      <c r="A28" s="55"/>
      <c r="B28" s="56" t="s">
        <v>92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5">
      <c r="A29" s="55" t="s">
        <v>93</v>
      </c>
      <c r="B29" s="56" t="s">
        <v>94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5">
      <c r="A30" s="55"/>
      <c r="B30" s="56" t="s">
        <v>95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5">
      <c r="A31" s="55" t="s">
        <v>96</v>
      </c>
      <c r="B31" s="113" t="s">
        <v>97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57"/>
      <c r="O31" s="57"/>
    </row>
    <row r="32" spans="1:15" ht="15">
      <c r="A32" s="55"/>
      <c r="B32" s="56" t="s">
        <v>98</v>
      </c>
      <c r="C32" s="56"/>
      <c r="D32" s="57"/>
      <c r="E32" s="57"/>
      <c r="F32" s="57"/>
      <c r="G32" s="57"/>
      <c r="H32" s="57"/>
      <c r="I32" s="57" t="s">
        <v>14</v>
      </c>
      <c r="J32" s="57"/>
      <c r="K32" s="57"/>
      <c r="L32" s="57"/>
      <c r="M32" s="57"/>
      <c r="N32" s="57"/>
      <c r="O32" s="57"/>
    </row>
    <row r="34" ht="15">
      <c r="B34" s="59" t="s">
        <v>99</v>
      </c>
    </row>
    <row r="39" ht="14.25">
      <c r="H39" s="1" t="s">
        <v>14</v>
      </c>
    </row>
    <row r="40" ht="14.25">
      <c r="H40" s="1" t="s">
        <v>14</v>
      </c>
    </row>
    <row r="41" ht="14.25">
      <c r="H41" s="1" t="s">
        <v>14</v>
      </c>
    </row>
    <row r="45" ht="14.25">
      <c r="G45" s="60" t="s">
        <v>14</v>
      </c>
    </row>
  </sheetData>
  <sheetProtection/>
  <mergeCells count="6">
    <mergeCell ref="G5:I5"/>
    <mergeCell ref="B31:M31"/>
    <mergeCell ref="A1:O1"/>
    <mergeCell ref="A2:O2"/>
    <mergeCell ref="G3:I3"/>
    <mergeCell ref="G4:I4"/>
  </mergeCell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5" zoomScaleNormal="75" zoomScalePageLayoutView="0" workbookViewId="0" topLeftCell="A1">
      <selection activeCell="G19" sqref="G19"/>
    </sheetView>
  </sheetViews>
  <sheetFormatPr defaultColWidth="9.140625" defaultRowHeight="12.75"/>
  <cols>
    <col min="1" max="1" width="9.140625" style="1" customWidth="1"/>
    <col min="2" max="2" width="43.00390625" style="1" customWidth="1"/>
    <col min="3" max="3" width="0" style="1" hidden="1" customWidth="1"/>
    <col min="4" max="4" width="12.00390625" style="1" customWidth="1"/>
    <col min="5" max="5" width="11.8515625" style="1" customWidth="1"/>
    <col min="6" max="6" width="13.421875" style="1" customWidth="1"/>
    <col min="7" max="7" width="12.7109375" style="1" customWidth="1"/>
    <col min="8" max="9" width="13.8515625" style="1" customWidth="1"/>
    <col min="10" max="11" width="12.8515625" style="1" customWidth="1"/>
    <col min="12" max="12" width="17.00390625" style="1" customWidth="1"/>
    <col min="13" max="13" width="16.00390625" style="1" customWidth="1"/>
    <col min="14" max="14" width="17.140625" style="1" customWidth="1"/>
    <col min="15" max="15" width="18.7109375" style="1" customWidth="1"/>
    <col min="16" max="21" width="9.140625" style="1" customWidth="1"/>
    <col min="22" max="16384" width="9.140625" style="2" customWidth="1"/>
  </cols>
  <sheetData>
    <row r="1" spans="1:15" s="3" customFormat="1" ht="24" customHeight="1">
      <c r="A1" s="114" t="s">
        <v>100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21" s="5" customFormat="1" ht="12.75" customHeight="1" hidden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4"/>
      <c r="Q2" s="4"/>
      <c r="R2" s="4"/>
      <c r="S2" s="4"/>
      <c r="T2" s="4"/>
      <c r="U2" s="4"/>
    </row>
    <row r="3" spans="1:15" ht="15">
      <c r="A3" s="6">
        <v>1</v>
      </c>
      <c r="B3" s="6">
        <v>2</v>
      </c>
      <c r="C3" s="6">
        <v>2</v>
      </c>
      <c r="D3" s="6">
        <v>3</v>
      </c>
      <c r="E3" s="7">
        <v>4</v>
      </c>
      <c r="F3" s="7"/>
      <c r="G3" s="116">
        <v>5</v>
      </c>
      <c r="H3" s="116"/>
      <c r="I3" s="116"/>
      <c r="J3" s="9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</row>
    <row r="4" spans="1:15" ht="72" customHeight="1">
      <c r="A4" s="10" t="s">
        <v>1</v>
      </c>
      <c r="B4" s="11" t="s">
        <v>2</v>
      </c>
      <c r="C4" s="11"/>
      <c r="D4" s="11" t="s">
        <v>3</v>
      </c>
      <c r="E4" s="10" t="s">
        <v>4</v>
      </c>
      <c r="F4" s="10" t="s">
        <v>5</v>
      </c>
      <c r="G4" s="117" t="s">
        <v>6</v>
      </c>
      <c r="H4" s="117"/>
      <c r="I4" s="117"/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ht="75" hidden="1">
      <c r="A5" s="11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2" t="s">
        <v>18</v>
      </c>
      <c r="G5" s="112" t="s">
        <v>19</v>
      </c>
      <c r="H5" s="112"/>
      <c r="I5" s="112"/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</row>
    <row r="6" spans="1:15" ht="30" hidden="1">
      <c r="A6" s="13"/>
      <c r="B6" s="13"/>
      <c r="C6" s="13"/>
      <c r="D6" s="13"/>
      <c r="E6" s="8"/>
      <c r="F6" s="8"/>
      <c r="G6" s="10" t="s">
        <v>26</v>
      </c>
      <c r="H6" s="10" t="s">
        <v>27</v>
      </c>
      <c r="I6" s="10" t="s">
        <v>28</v>
      </c>
      <c r="J6" s="8"/>
      <c r="K6" s="8"/>
      <c r="L6" s="8"/>
      <c r="M6" s="8"/>
      <c r="N6" s="8"/>
      <c r="O6" s="8"/>
    </row>
    <row r="7" spans="1:15" ht="15">
      <c r="A7" s="13"/>
      <c r="B7" s="13"/>
      <c r="C7" s="13"/>
      <c r="D7" s="13" t="s">
        <v>14</v>
      </c>
      <c r="E7" s="8"/>
      <c r="F7" s="8"/>
      <c r="G7" s="10" t="s">
        <v>29</v>
      </c>
      <c r="H7" s="10" t="s">
        <v>30</v>
      </c>
      <c r="I7" s="10" t="s">
        <v>31</v>
      </c>
      <c r="J7" s="8"/>
      <c r="K7" s="8"/>
      <c r="L7" s="8"/>
      <c r="M7" s="8"/>
      <c r="N7" s="13"/>
      <c r="O7" s="13"/>
    </row>
    <row r="8" spans="1:15" ht="45" customHeight="1">
      <c r="A8" s="14"/>
      <c r="B8" s="15" t="s">
        <v>32</v>
      </c>
      <c r="C8" s="16" t="s">
        <v>33</v>
      </c>
      <c r="D8" s="17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</row>
    <row r="9" spans="1:15" ht="54" customHeight="1">
      <c r="A9" s="6">
        <v>1</v>
      </c>
      <c r="B9" s="20" t="s">
        <v>34</v>
      </c>
      <c r="C9" s="20" t="s">
        <v>35</v>
      </c>
      <c r="D9" s="21" t="s">
        <v>36</v>
      </c>
      <c r="E9" s="21" t="s">
        <v>37</v>
      </c>
      <c r="F9" s="21">
        <v>1</v>
      </c>
      <c r="G9" s="22">
        <v>4092153</v>
      </c>
      <c r="H9" s="22">
        <f>G9*0.9</f>
        <v>3682937.7</v>
      </c>
      <c r="I9" s="22">
        <f>G9*0.1</f>
        <v>409215.30000000005</v>
      </c>
      <c r="J9" s="21" t="s">
        <v>38</v>
      </c>
      <c r="K9" s="21" t="s">
        <v>39</v>
      </c>
      <c r="L9" s="23" t="s">
        <v>40</v>
      </c>
      <c r="M9" s="24" t="s">
        <v>41</v>
      </c>
      <c r="N9" s="25" t="s">
        <v>42</v>
      </c>
      <c r="O9" s="26" t="s">
        <v>55</v>
      </c>
    </row>
    <row r="10" spans="1:15" ht="24" customHeight="1">
      <c r="A10" s="6"/>
      <c r="B10" s="27" t="s">
        <v>44</v>
      </c>
      <c r="C10" s="27" t="s">
        <v>45</v>
      </c>
      <c r="D10" s="21"/>
      <c r="E10" s="21"/>
      <c r="F10" s="21"/>
      <c r="G10" s="28">
        <f>G9</f>
        <v>4092153</v>
      </c>
      <c r="H10" s="28">
        <f>H9</f>
        <v>3682937.7</v>
      </c>
      <c r="I10" s="28">
        <f>I9</f>
        <v>409215.30000000005</v>
      </c>
      <c r="J10" s="21"/>
      <c r="K10" s="21"/>
      <c r="L10" s="21"/>
      <c r="M10" s="21"/>
      <c r="N10" s="21"/>
      <c r="O10" s="21"/>
    </row>
    <row r="11" spans="1:15" ht="15">
      <c r="A11" s="6"/>
      <c r="B11" s="27"/>
      <c r="C11" s="27"/>
      <c r="D11" s="21"/>
      <c r="E11" s="21"/>
      <c r="F11" s="21"/>
      <c r="G11" s="29"/>
      <c r="H11" s="29"/>
      <c r="I11" s="29"/>
      <c r="J11" s="21"/>
      <c r="K11" s="21"/>
      <c r="L11" s="21"/>
      <c r="M11" s="21"/>
      <c r="N11" s="21"/>
      <c r="O11" s="21"/>
    </row>
    <row r="12" spans="1:21" s="33" customFormat="1" ht="24.75" customHeight="1">
      <c r="A12" s="14"/>
      <c r="B12" s="30" t="s">
        <v>46</v>
      </c>
      <c r="C12" s="30" t="s">
        <v>47</v>
      </c>
      <c r="D12" s="18"/>
      <c r="E12" s="18"/>
      <c r="F12" s="18"/>
      <c r="G12" s="31"/>
      <c r="H12" s="31"/>
      <c r="I12" s="31"/>
      <c r="J12" s="18"/>
      <c r="K12" s="18"/>
      <c r="L12" s="18"/>
      <c r="M12" s="18"/>
      <c r="N12" s="18"/>
      <c r="O12" s="18"/>
      <c r="P12" s="32"/>
      <c r="Q12" s="32"/>
      <c r="R12" s="32"/>
      <c r="S12" s="32"/>
      <c r="T12" s="32"/>
      <c r="U12" s="32"/>
    </row>
    <row r="13" spans="1:15" ht="72" customHeight="1">
      <c r="A13" s="6">
        <v>1</v>
      </c>
      <c r="B13" s="34" t="s">
        <v>48</v>
      </c>
      <c r="C13" s="35" t="s">
        <v>49</v>
      </c>
      <c r="D13" s="21" t="s">
        <v>50</v>
      </c>
      <c r="E13" s="21" t="s">
        <v>51</v>
      </c>
      <c r="F13" s="26" t="s">
        <v>52</v>
      </c>
      <c r="G13" s="22">
        <v>80000</v>
      </c>
      <c r="H13" s="22">
        <f>G13*0.9</f>
        <v>72000</v>
      </c>
      <c r="I13" s="22">
        <f>G13*0.1</f>
        <v>8000</v>
      </c>
      <c r="J13" s="21" t="s">
        <v>53</v>
      </c>
      <c r="K13" s="21" t="s">
        <v>39</v>
      </c>
      <c r="L13" s="21"/>
      <c r="M13" s="26"/>
      <c r="N13" s="25" t="s">
        <v>101</v>
      </c>
      <c r="O13" s="26" t="s">
        <v>55</v>
      </c>
    </row>
    <row r="14" spans="1:15" ht="24.75" customHeight="1">
      <c r="A14" s="6"/>
      <c r="B14" s="27" t="s">
        <v>56</v>
      </c>
      <c r="C14" s="27" t="s">
        <v>57</v>
      </c>
      <c r="D14" s="21"/>
      <c r="E14" s="21"/>
      <c r="F14" s="21"/>
      <c r="G14" s="29">
        <f>SUM(G13)</f>
        <v>80000</v>
      </c>
      <c r="H14" s="29">
        <f>SUM(H13)</f>
        <v>72000</v>
      </c>
      <c r="I14" s="29">
        <f>SUM(I13)</f>
        <v>8000</v>
      </c>
      <c r="J14" s="21"/>
      <c r="K14" s="21"/>
      <c r="L14" s="21"/>
      <c r="M14" s="21"/>
      <c r="N14" s="21"/>
      <c r="O14" s="21"/>
    </row>
    <row r="15" spans="1:15" ht="15">
      <c r="A15" s="6"/>
      <c r="B15" s="36"/>
      <c r="C15" s="27"/>
      <c r="D15" s="21"/>
      <c r="E15" s="21"/>
      <c r="F15" s="21"/>
      <c r="G15" s="29"/>
      <c r="H15" s="29"/>
      <c r="I15" s="29"/>
      <c r="J15" s="21"/>
      <c r="K15" s="21"/>
      <c r="L15" s="21"/>
      <c r="M15" s="21"/>
      <c r="N15" s="21"/>
      <c r="O15" s="21"/>
    </row>
    <row r="16" spans="1:15" ht="31.5" customHeight="1">
      <c r="A16" s="14"/>
      <c r="B16" s="37" t="s">
        <v>58</v>
      </c>
      <c r="C16" s="37" t="s">
        <v>59</v>
      </c>
      <c r="D16" s="37"/>
      <c r="E16" s="18"/>
      <c r="F16" s="18"/>
      <c r="G16" s="38"/>
      <c r="H16" s="39"/>
      <c r="I16" s="39"/>
      <c r="J16" s="18"/>
      <c r="K16" s="18"/>
      <c r="L16" s="18"/>
      <c r="M16" s="18"/>
      <c r="N16" s="18"/>
      <c r="O16" s="18"/>
    </row>
    <row r="17" spans="1:16" ht="38.25" customHeight="1">
      <c r="A17" s="13">
        <v>1</v>
      </c>
      <c r="B17" s="40" t="s">
        <v>60</v>
      </c>
      <c r="C17" s="40" t="s">
        <v>61</v>
      </c>
      <c r="D17" s="26" t="s">
        <v>62</v>
      </c>
      <c r="E17" s="26" t="s">
        <v>63</v>
      </c>
      <c r="F17" s="26">
        <v>1</v>
      </c>
      <c r="G17" s="41">
        <f>H17+I17</f>
        <v>6162</v>
      </c>
      <c r="H17" s="42">
        <v>0</v>
      </c>
      <c r="I17" s="41">
        <v>6162</v>
      </c>
      <c r="J17" s="26" t="s">
        <v>64</v>
      </c>
      <c r="K17" s="26" t="s">
        <v>14</v>
      </c>
      <c r="L17" s="26" t="s">
        <v>14</v>
      </c>
      <c r="M17" s="26" t="s">
        <v>14</v>
      </c>
      <c r="N17" s="43" t="s">
        <v>65</v>
      </c>
      <c r="O17" s="26" t="s">
        <v>40</v>
      </c>
      <c r="P17" s="44"/>
    </row>
    <row r="18" spans="1:15" ht="40.5" customHeight="1">
      <c r="A18" s="13">
        <v>2</v>
      </c>
      <c r="B18" s="40" t="s">
        <v>66</v>
      </c>
      <c r="C18" s="45" t="s">
        <v>67</v>
      </c>
      <c r="D18" s="26" t="s">
        <v>62</v>
      </c>
      <c r="E18" s="26" t="s">
        <v>68</v>
      </c>
      <c r="F18" s="26" t="s">
        <v>52</v>
      </c>
      <c r="G18" s="41">
        <v>0</v>
      </c>
      <c r="H18" s="41">
        <v>0</v>
      </c>
      <c r="I18" s="41">
        <v>0</v>
      </c>
      <c r="J18" s="26" t="s">
        <v>69</v>
      </c>
      <c r="K18" s="26" t="s">
        <v>70</v>
      </c>
      <c r="L18" s="46"/>
      <c r="M18" s="26"/>
      <c r="N18" s="23" t="s">
        <v>14</v>
      </c>
      <c r="O18" s="26" t="s">
        <v>14</v>
      </c>
    </row>
    <row r="19" spans="1:15" ht="64.5" customHeight="1">
      <c r="A19" s="13">
        <v>3</v>
      </c>
      <c r="B19" s="40" t="s">
        <v>71</v>
      </c>
      <c r="C19" s="40" t="s">
        <v>72</v>
      </c>
      <c r="D19" s="26" t="s">
        <v>62</v>
      </c>
      <c r="E19" s="26" t="s">
        <v>73</v>
      </c>
      <c r="F19" s="26">
        <v>1</v>
      </c>
      <c r="G19" s="41">
        <v>198387.5</v>
      </c>
      <c r="H19" s="41">
        <f>G19</f>
        <v>198387.5</v>
      </c>
      <c r="I19" s="41">
        <v>0</v>
      </c>
      <c r="J19" s="26" t="s">
        <v>74</v>
      </c>
      <c r="K19" s="26" t="s">
        <v>75</v>
      </c>
      <c r="L19" s="23" t="s">
        <v>76</v>
      </c>
      <c r="M19" s="26" t="s">
        <v>77</v>
      </c>
      <c r="N19" s="26" t="s">
        <v>65</v>
      </c>
      <c r="O19" s="26" t="s">
        <v>55</v>
      </c>
    </row>
    <row r="20" spans="1:15" ht="32.25" customHeight="1">
      <c r="A20" s="13">
        <v>4</v>
      </c>
      <c r="B20" s="40" t="s">
        <v>78</v>
      </c>
      <c r="C20" s="40" t="s">
        <v>79</v>
      </c>
      <c r="D20" s="26" t="s">
        <v>62</v>
      </c>
      <c r="E20" s="26" t="s">
        <v>80</v>
      </c>
      <c r="F20" s="26" t="s">
        <v>52</v>
      </c>
      <c r="G20" s="41">
        <v>6612</v>
      </c>
      <c r="H20" s="41">
        <f>G20</f>
        <v>6612</v>
      </c>
      <c r="I20" s="41">
        <v>0</v>
      </c>
      <c r="J20" s="26" t="s">
        <v>81</v>
      </c>
      <c r="K20" s="26" t="s">
        <v>39</v>
      </c>
      <c r="L20" s="23" t="s">
        <v>14</v>
      </c>
      <c r="M20" s="43" t="s">
        <v>14</v>
      </c>
      <c r="N20" s="26" t="s">
        <v>82</v>
      </c>
      <c r="O20" s="26" t="s">
        <v>102</v>
      </c>
    </row>
    <row r="21" spans="1:15" ht="23.25" customHeight="1">
      <c r="A21" s="13"/>
      <c r="B21" s="47" t="s">
        <v>83</v>
      </c>
      <c r="C21" s="47" t="s">
        <v>84</v>
      </c>
      <c r="D21" s="21"/>
      <c r="E21" s="21"/>
      <c r="F21" s="21"/>
      <c r="G21" s="29">
        <f>SUM(G17:G20)</f>
        <v>211161.5</v>
      </c>
      <c r="H21" s="29">
        <f>SUM(H17:H20)</f>
        <v>204999.5</v>
      </c>
      <c r="I21" s="48">
        <f>SUM(I17:I20)</f>
        <v>6162</v>
      </c>
      <c r="J21" s="21"/>
      <c r="K21" s="21"/>
      <c r="L21" s="21"/>
      <c r="M21" s="21"/>
      <c r="N21" s="21"/>
      <c r="O21" s="21"/>
    </row>
    <row r="22" spans="1:15" ht="23.25" customHeight="1">
      <c r="A22" s="13"/>
      <c r="B22" s="49" t="s">
        <v>85</v>
      </c>
      <c r="C22" s="47"/>
      <c r="D22" s="21"/>
      <c r="E22" s="21"/>
      <c r="F22" s="21"/>
      <c r="G22" s="50">
        <v>790063</v>
      </c>
      <c r="H22" s="50">
        <f>G22</f>
        <v>790063</v>
      </c>
      <c r="I22" s="50">
        <f>0</f>
        <v>0</v>
      </c>
      <c r="J22" s="21"/>
      <c r="K22" s="21"/>
      <c r="L22" s="21"/>
      <c r="M22" s="21"/>
      <c r="N22" s="21"/>
      <c r="O22" s="21"/>
    </row>
    <row r="23" spans="1:15" ht="21.75" customHeight="1">
      <c r="A23" s="6"/>
      <c r="B23" s="27" t="s">
        <v>86</v>
      </c>
      <c r="C23" s="27" t="s">
        <v>87</v>
      </c>
      <c r="D23" s="21"/>
      <c r="E23" s="21"/>
      <c r="F23" s="21"/>
      <c r="G23" s="29">
        <f>G10+G21+G14+G22</f>
        <v>5173377.5</v>
      </c>
      <c r="H23" s="29">
        <f>H10+H21+H14+H22</f>
        <v>4750000.2</v>
      </c>
      <c r="I23" s="29">
        <f>I10+I21+I14+I17+I22</f>
        <v>429539.30000000005</v>
      </c>
      <c r="J23" s="21"/>
      <c r="K23" s="21"/>
      <c r="L23" s="21"/>
      <c r="M23" s="21"/>
      <c r="N23" s="21"/>
      <c r="O23" s="21"/>
    </row>
    <row r="24" spans="1:15" ht="15" customHeight="1">
      <c r="A24" s="51"/>
      <c r="B24" s="52"/>
      <c r="C24" s="52"/>
      <c r="D24" s="53"/>
      <c r="E24" s="53"/>
      <c r="F24" s="53"/>
      <c r="G24" s="54"/>
      <c r="H24" s="54"/>
      <c r="I24" s="54"/>
      <c r="J24" s="53"/>
      <c r="K24" s="53"/>
      <c r="L24" s="53"/>
      <c r="M24" s="53"/>
      <c r="N24" s="53"/>
      <c r="O24" s="53"/>
    </row>
    <row r="25" spans="1:21" s="58" customFormat="1" ht="15">
      <c r="A25" s="55" t="s">
        <v>88</v>
      </c>
      <c r="B25" s="56" t="s">
        <v>89</v>
      </c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44"/>
      <c r="Q25" s="44"/>
      <c r="R25" s="44"/>
      <c r="S25" s="44"/>
      <c r="T25" s="44"/>
      <c r="U25" s="44"/>
    </row>
    <row r="26" spans="1:21" s="58" customFormat="1" ht="15">
      <c r="A26" s="55" t="s">
        <v>90</v>
      </c>
      <c r="B26" s="56" t="s">
        <v>91</v>
      </c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44"/>
      <c r="Q26" s="44"/>
      <c r="R26" s="44"/>
      <c r="S26" s="44"/>
      <c r="T26" s="44"/>
      <c r="U26" s="44"/>
    </row>
    <row r="27" spans="1:15" ht="15">
      <c r="A27" s="55"/>
      <c r="B27" s="56" t="s">
        <v>92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>
      <c r="A28" s="55" t="s">
        <v>93</v>
      </c>
      <c r="B28" s="56" t="s">
        <v>94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5">
      <c r="A29" s="55"/>
      <c r="B29" s="56" t="s">
        <v>95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5">
      <c r="A30" s="55" t="s">
        <v>96</v>
      </c>
      <c r="B30" s="113" t="s">
        <v>97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57"/>
      <c r="O30" s="57"/>
    </row>
    <row r="31" spans="1:15" ht="15">
      <c r="A31" s="55"/>
      <c r="B31" s="56" t="s">
        <v>98</v>
      </c>
      <c r="C31" s="56"/>
      <c r="D31" s="57"/>
      <c r="E31" s="57"/>
      <c r="F31" s="57"/>
      <c r="G31" s="57"/>
      <c r="H31" s="57"/>
      <c r="I31" s="57" t="s">
        <v>14</v>
      </c>
      <c r="J31" s="57"/>
      <c r="K31" s="57"/>
      <c r="L31" s="57"/>
      <c r="M31" s="57"/>
      <c r="N31" s="57"/>
      <c r="O31" s="57"/>
    </row>
    <row r="33" ht="15">
      <c r="B33" s="59" t="s">
        <v>99</v>
      </c>
    </row>
    <row r="38" ht="14.25">
      <c r="H38" s="1" t="s">
        <v>14</v>
      </c>
    </row>
    <row r="39" ht="14.25">
      <c r="H39" s="1" t="s">
        <v>14</v>
      </c>
    </row>
    <row r="40" spans="8:9" ht="14.25">
      <c r="H40" s="1" t="s">
        <v>14</v>
      </c>
      <c r="I40" s="1" t="s">
        <v>14</v>
      </c>
    </row>
    <row r="44" ht="14.25">
      <c r="G44" s="60" t="s">
        <v>14</v>
      </c>
    </row>
  </sheetData>
  <sheetProtection/>
  <mergeCells count="6">
    <mergeCell ref="G5:I5"/>
    <mergeCell ref="B30:M30"/>
    <mergeCell ref="A1:O1"/>
    <mergeCell ref="A2:O2"/>
    <mergeCell ref="G3:I3"/>
    <mergeCell ref="G4:I4"/>
  </mergeCell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75" zoomScaleNormal="75" zoomScalePageLayoutView="0" workbookViewId="0" topLeftCell="A10">
      <selection activeCell="I35" sqref="I35"/>
    </sheetView>
  </sheetViews>
  <sheetFormatPr defaultColWidth="9.140625" defaultRowHeight="12.75"/>
  <cols>
    <col min="1" max="1" width="9.140625" style="1" customWidth="1"/>
    <col min="2" max="2" width="43.00390625" style="1" customWidth="1"/>
    <col min="3" max="3" width="0" style="1" hidden="1" customWidth="1"/>
    <col min="4" max="4" width="12.00390625" style="1" customWidth="1"/>
    <col min="5" max="5" width="11.8515625" style="1" customWidth="1"/>
    <col min="6" max="6" width="13.421875" style="1" customWidth="1"/>
    <col min="7" max="7" width="12.7109375" style="1" customWidth="1"/>
    <col min="8" max="9" width="13.8515625" style="1" customWidth="1"/>
    <col min="10" max="11" width="12.8515625" style="1" customWidth="1"/>
    <col min="12" max="12" width="17.00390625" style="1" customWidth="1"/>
    <col min="13" max="13" width="16.00390625" style="1" customWidth="1"/>
    <col min="14" max="14" width="17.140625" style="1" customWidth="1"/>
    <col min="15" max="15" width="18.7109375" style="1" customWidth="1"/>
    <col min="16" max="21" width="9.140625" style="1" customWidth="1"/>
    <col min="22" max="16384" width="9.140625" style="2" customWidth="1"/>
  </cols>
  <sheetData>
    <row r="1" spans="1:15" s="3" customFormat="1" ht="24" customHeight="1">
      <c r="A1" s="118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21" s="5" customFormat="1" ht="12.75" customHeight="1" hidden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4"/>
      <c r="Q2" s="4"/>
      <c r="R2" s="4"/>
      <c r="S2" s="4"/>
      <c r="T2" s="4"/>
      <c r="U2" s="4"/>
    </row>
    <row r="3" spans="1:15" ht="15">
      <c r="A3" s="6">
        <v>1</v>
      </c>
      <c r="B3" s="6">
        <v>2</v>
      </c>
      <c r="C3" s="6">
        <v>2</v>
      </c>
      <c r="D3" s="6">
        <v>3</v>
      </c>
      <c r="E3" s="7">
        <v>4</v>
      </c>
      <c r="F3" s="7"/>
      <c r="G3" s="61"/>
      <c r="H3" s="62">
        <v>5</v>
      </c>
      <c r="I3" s="63"/>
      <c r="J3" s="9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</row>
    <row r="4" spans="1:15" ht="72" customHeight="1">
      <c r="A4" s="10" t="s">
        <v>1</v>
      </c>
      <c r="B4" s="11" t="s">
        <v>2</v>
      </c>
      <c r="C4" s="11"/>
      <c r="D4" s="11" t="s">
        <v>3</v>
      </c>
      <c r="E4" s="10" t="s">
        <v>4</v>
      </c>
      <c r="F4" s="10" t="s">
        <v>5</v>
      </c>
      <c r="G4" s="117" t="s">
        <v>6</v>
      </c>
      <c r="H4" s="117"/>
      <c r="I4" s="117"/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ht="75" hidden="1">
      <c r="A5" s="11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2" t="s">
        <v>18</v>
      </c>
      <c r="G5" s="112" t="s">
        <v>19</v>
      </c>
      <c r="H5" s="112"/>
      <c r="I5" s="112"/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</row>
    <row r="6" spans="1:15" ht="30" hidden="1">
      <c r="A6" s="13"/>
      <c r="B6" s="13"/>
      <c r="C6" s="13"/>
      <c r="D6" s="13"/>
      <c r="E6" s="8"/>
      <c r="F6" s="8"/>
      <c r="G6" s="10" t="s">
        <v>26</v>
      </c>
      <c r="H6" s="10" t="s">
        <v>27</v>
      </c>
      <c r="I6" s="10" t="s">
        <v>28</v>
      </c>
      <c r="J6" s="8"/>
      <c r="K6" s="8"/>
      <c r="L6" s="8"/>
      <c r="M6" s="8"/>
      <c r="N6" s="8"/>
      <c r="O6" s="8"/>
    </row>
    <row r="7" spans="1:15" ht="15">
      <c r="A7" s="13"/>
      <c r="B7" s="13"/>
      <c r="C7" s="13"/>
      <c r="D7" s="13" t="s">
        <v>14</v>
      </c>
      <c r="E7" s="8"/>
      <c r="F7" s="8"/>
      <c r="G7" s="10" t="s">
        <v>29</v>
      </c>
      <c r="H7" s="10" t="s">
        <v>30</v>
      </c>
      <c r="I7" s="10" t="s">
        <v>31</v>
      </c>
      <c r="J7" s="8"/>
      <c r="K7" s="8"/>
      <c r="L7" s="8"/>
      <c r="M7" s="8"/>
      <c r="N7" s="13"/>
      <c r="O7" s="13"/>
    </row>
    <row r="8" spans="1:15" ht="45" customHeight="1">
      <c r="A8" s="14"/>
      <c r="B8" s="15" t="s">
        <v>32</v>
      </c>
      <c r="C8" s="16" t="s">
        <v>33</v>
      </c>
      <c r="D8" s="17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</row>
    <row r="9" spans="1:15" ht="54" customHeight="1">
      <c r="A9" s="6">
        <v>1</v>
      </c>
      <c r="B9" s="20" t="s">
        <v>34</v>
      </c>
      <c r="C9" s="20" t="s">
        <v>35</v>
      </c>
      <c r="D9" s="21" t="s">
        <v>36</v>
      </c>
      <c r="E9" s="21" t="s">
        <v>37</v>
      </c>
      <c r="F9" s="21">
        <v>1</v>
      </c>
      <c r="G9" s="64">
        <v>5000000</v>
      </c>
      <c r="H9" s="64">
        <f>G9*0.9</f>
        <v>4500000</v>
      </c>
      <c r="I9" s="64">
        <f>G9*0.1</f>
        <v>500000</v>
      </c>
      <c r="J9" s="21" t="s">
        <v>38</v>
      </c>
      <c r="K9" s="21" t="s">
        <v>39</v>
      </c>
      <c r="L9" s="65" t="s">
        <v>40</v>
      </c>
      <c r="M9" s="66" t="s">
        <v>41</v>
      </c>
      <c r="N9" s="67" t="s">
        <v>104</v>
      </c>
      <c r="O9" s="68" t="s">
        <v>55</v>
      </c>
    </row>
    <row r="10" spans="1:15" ht="24" customHeight="1">
      <c r="A10" s="6"/>
      <c r="B10" s="27" t="s">
        <v>44</v>
      </c>
      <c r="C10" s="27" t="s">
        <v>45</v>
      </c>
      <c r="D10" s="21"/>
      <c r="E10" s="21"/>
      <c r="F10" s="21"/>
      <c r="G10" s="29">
        <f>G9</f>
        <v>5000000</v>
      </c>
      <c r="H10" s="29">
        <f>H9</f>
        <v>4500000</v>
      </c>
      <c r="I10" s="29">
        <f>I9</f>
        <v>500000</v>
      </c>
      <c r="J10" s="21"/>
      <c r="K10" s="21"/>
      <c r="L10" s="21"/>
      <c r="M10" s="21"/>
      <c r="N10" s="21"/>
      <c r="O10" s="21"/>
    </row>
    <row r="11" spans="1:15" ht="15">
      <c r="A11" s="6"/>
      <c r="B11" s="27"/>
      <c r="C11" s="27"/>
      <c r="D11" s="21"/>
      <c r="E11" s="21"/>
      <c r="F11" s="21"/>
      <c r="G11" s="29"/>
      <c r="H11" s="29"/>
      <c r="I11" s="29"/>
      <c r="J11" s="21"/>
      <c r="K11" s="21"/>
      <c r="L11" s="21"/>
      <c r="M11" s="21"/>
      <c r="N11" s="21"/>
      <c r="O11" s="21"/>
    </row>
    <row r="12" spans="1:21" s="33" customFormat="1" ht="24.75" customHeight="1">
      <c r="A12" s="14"/>
      <c r="B12" s="30" t="s">
        <v>46</v>
      </c>
      <c r="C12" s="30" t="s">
        <v>47</v>
      </c>
      <c r="D12" s="18"/>
      <c r="E12" s="18"/>
      <c r="F12" s="18"/>
      <c r="G12" s="31"/>
      <c r="H12" s="31"/>
      <c r="I12" s="31"/>
      <c r="J12" s="18"/>
      <c r="K12" s="18"/>
      <c r="L12" s="18"/>
      <c r="M12" s="18"/>
      <c r="N12" s="18"/>
      <c r="O12" s="18"/>
      <c r="P12" s="32"/>
      <c r="Q12" s="32"/>
      <c r="R12" s="32"/>
      <c r="S12" s="32"/>
      <c r="T12" s="32"/>
      <c r="U12" s="32"/>
    </row>
    <row r="13" spans="1:15" ht="72" customHeight="1">
      <c r="A13" s="6">
        <v>1</v>
      </c>
      <c r="B13" s="34" t="s">
        <v>48</v>
      </c>
      <c r="C13" s="35" t="s">
        <v>49</v>
      </c>
      <c r="D13" s="21" t="s">
        <v>50</v>
      </c>
      <c r="E13" s="21" t="s">
        <v>51</v>
      </c>
      <c r="F13" s="26" t="s">
        <v>52</v>
      </c>
      <c r="G13" s="64">
        <v>50000</v>
      </c>
      <c r="H13" s="64">
        <f>G13*0.9</f>
        <v>45000</v>
      </c>
      <c r="I13" s="64">
        <f>G13*0.1</f>
        <v>5000</v>
      </c>
      <c r="J13" s="21" t="s">
        <v>53</v>
      </c>
      <c r="K13" s="21" t="s">
        <v>39</v>
      </c>
      <c r="L13" s="21"/>
      <c r="M13" s="21"/>
      <c r="N13" s="67" t="s">
        <v>104</v>
      </c>
      <c r="O13" s="68" t="s">
        <v>55</v>
      </c>
    </row>
    <row r="14" spans="1:15" ht="24.75" customHeight="1">
      <c r="A14" s="6"/>
      <c r="B14" s="27" t="s">
        <v>56</v>
      </c>
      <c r="C14" s="27" t="s">
        <v>57</v>
      </c>
      <c r="D14" s="21"/>
      <c r="E14" s="21"/>
      <c r="F14" s="21"/>
      <c r="G14" s="29">
        <f>SUM(G13)</f>
        <v>50000</v>
      </c>
      <c r="H14" s="29">
        <f>SUM(H13)</f>
        <v>45000</v>
      </c>
      <c r="I14" s="29">
        <f>SUM(I13)</f>
        <v>5000</v>
      </c>
      <c r="J14" s="21"/>
      <c r="K14" s="21"/>
      <c r="L14" s="21"/>
      <c r="M14" s="21"/>
      <c r="N14" s="21"/>
      <c r="O14" s="21"/>
    </row>
    <row r="15" spans="1:15" ht="15">
      <c r="A15" s="6"/>
      <c r="B15" s="36"/>
      <c r="C15" s="27"/>
      <c r="D15" s="21"/>
      <c r="E15" s="21"/>
      <c r="F15" s="21"/>
      <c r="G15" s="29"/>
      <c r="H15" s="29"/>
      <c r="I15" s="29"/>
      <c r="J15" s="21"/>
      <c r="K15" s="21"/>
      <c r="L15" s="21"/>
      <c r="M15" s="21"/>
      <c r="N15" s="21"/>
      <c r="O15" s="21"/>
    </row>
    <row r="16" spans="1:15" ht="31.5" customHeight="1">
      <c r="A16" s="14"/>
      <c r="B16" s="37" t="s">
        <v>58</v>
      </c>
      <c r="C16" s="37" t="s">
        <v>59</v>
      </c>
      <c r="D16" s="37"/>
      <c r="E16" s="18"/>
      <c r="F16" s="18"/>
      <c r="G16" s="38"/>
      <c r="H16" s="39"/>
      <c r="I16" s="39"/>
      <c r="J16" s="18"/>
      <c r="K16" s="18"/>
      <c r="L16" s="18"/>
      <c r="M16" s="18"/>
      <c r="N16" s="18"/>
      <c r="O16" s="18"/>
    </row>
    <row r="17" spans="1:15" ht="38.25" customHeight="1">
      <c r="A17" s="13">
        <v>1</v>
      </c>
      <c r="B17" s="40" t="s">
        <v>60</v>
      </c>
      <c r="C17" s="40" t="s">
        <v>61</v>
      </c>
      <c r="D17" s="26" t="s">
        <v>62</v>
      </c>
      <c r="E17" s="26" t="s">
        <v>63</v>
      </c>
      <c r="F17" s="26">
        <v>1</v>
      </c>
      <c r="G17" s="64">
        <f>H17+I17</f>
        <v>6162</v>
      </c>
      <c r="H17" s="69">
        <v>0</v>
      </c>
      <c r="I17" s="64">
        <v>6162</v>
      </c>
      <c r="J17" s="68" t="s">
        <v>64</v>
      </c>
      <c r="K17" s="26" t="s">
        <v>14</v>
      </c>
      <c r="L17" s="26" t="s">
        <v>14</v>
      </c>
      <c r="M17" s="26" t="s">
        <v>14</v>
      </c>
      <c r="N17" s="70" t="s">
        <v>65</v>
      </c>
      <c r="O17" s="68" t="s">
        <v>40</v>
      </c>
    </row>
    <row r="18" spans="1:15" ht="40.5" customHeight="1">
      <c r="A18" s="13">
        <v>2</v>
      </c>
      <c r="B18" s="71" t="s">
        <v>66</v>
      </c>
      <c r="C18" s="45" t="s">
        <v>67</v>
      </c>
      <c r="D18" s="26" t="s">
        <v>62</v>
      </c>
      <c r="E18" s="26" t="s">
        <v>68</v>
      </c>
      <c r="F18" s="26" t="s">
        <v>52</v>
      </c>
      <c r="G18" s="41">
        <v>0</v>
      </c>
      <c r="H18" s="41">
        <v>0</v>
      </c>
      <c r="I18" s="41">
        <v>0</v>
      </c>
      <c r="J18" s="26" t="s">
        <v>69</v>
      </c>
      <c r="K18" s="26" t="s">
        <v>70</v>
      </c>
      <c r="L18" s="46"/>
      <c r="M18" s="26"/>
      <c r="N18" s="23" t="s">
        <v>14</v>
      </c>
      <c r="O18" s="26" t="s">
        <v>14</v>
      </c>
    </row>
    <row r="19" spans="1:15" ht="64.5" customHeight="1">
      <c r="A19" s="13">
        <v>3</v>
      </c>
      <c r="B19" s="40" t="s">
        <v>71</v>
      </c>
      <c r="C19" s="40" t="s">
        <v>72</v>
      </c>
      <c r="D19" s="26" t="s">
        <v>62</v>
      </c>
      <c r="E19" s="26" t="s">
        <v>73</v>
      </c>
      <c r="F19" s="26">
        <v>1</v>
      </c>
      <c r="G19" s="64">
        <v>198387.5</v>
      </c>
      <c r="H19" s="64">
        <f>G19</f>
        <v>198387.5</v>
      </c>
      <c r="I19" s="41">
        <v>0</v>
      </c>
      <c r="J19" s="26" t="s">
        <v>74</v>
      </c>
      <c r="K19" s="26" t="s">
        <v>75</v>
      </c>
      <c r="L19" s="23" t="s">
        <v>76</v>
      </c>
      <c r="M19" s="26" t="s">
        <v>77</v>
      </c>
      <c r="N19" s="68" t="s">
        <v>65</v>
      </c>
      <c r="O19" s="68" t="s">
        <v>55</v>
      </c>
    </row>
    <row r="20" spans="1:15" ht="32.25" customHeight="1">
      <c r="A20" s="13">
        <v>4</v>
      </c>
      <c r="B20" s="40" t="s">
        <v>78</v>
      </c>
      <c r="C20" s="40" t="s">
        <v>79</v>
      </c>
      <c r="D20" s="26" t="s">
        <v>62</v>
      </c>
      <c r="E20" s="26" t="s">
        <v>80</v>
      </c>
      <c r="F20" s="26" t="s">
        <v>52</v>
      </c>
      <c r="G20" s="64">
        <v>6612</v>
      </c>
      <c r="H20" s="64">
        <f>G20</f>
        <v>6612</v>
      </c>
      <c r="I20" s="41">
        <v>0</v>
      </c>
      <c r="J20" s="68" t="s">
        <v>81</v>
      </c>
      <c r="K20" s="26" t="s">
        <v>39</v>
      </c>
      <c r="L20" s="23" t="s">
        <v>14</v>
      </c>
      <c r="M20" s="43" t="s">
        <v>14</v>
      </c>
      <c r="N20" s="68" t="s">
        <v>82</v>
      </c>
      <c r="O20" s="68" t="s">
        <v>102</v>
      </c>
    </row>
    <row r="21" spans="1:15" ht="23.25" customHeight="1">
      <c r="A21" s="13"/>
      <c r="B21" s="47" t="s">
        <v>83</v>
      </c>
      <c r="C21" s="47" t="s">
        <v>84</v>
      </c>
      <c r="D21" s="21"/>
      <c r="E21" s="21"/>
      <c r="F21" s="21"/>
      <c r="G21" s="29">
        <f>SUM(G17:G20)</f>
        <v>211161.5</v>
      </c>
      <c r="H21" s="29">
        <f>SUM(H17:H20)</f>
        <v>204999.5</v>
      </c>
      <c r="I21" s="72">
        <f>SUM(I17:I20)</f>
        <v>6162</v>
      </c>
      <c r="J21" s="21"/>
      <c r="K21" s="21"/>
      <c r="L21" s="21"/>
      <c r="M21" s="21"/>
      <c r="N21" s="21"/>
      <c r="O21" s="21"/>
    </row>
    <row r="22" spans="1:15" ht="21.75" customHeight="1">
      <c r="A22" s="6"/>
      <c r="B22" s="27" t="s">
        <v>86</v>
      </c>
      <c r="C22" s="27" t="s">
        <v>87</v>
      </c>
      <c r="D22" s="21"/>
      <c r="E22" s="21"/>
      <c r="F22" s="21"/>
      <c r="G22" s="29">
        <f>G10+G21+G14</f>
        <v>5261161.5</v>
      </c>
      <c r="H22" s="29">
        <f>H10+H21+H14</f>
        <v>4749999.5</v>
      </c>
      <c r="I22" s="29">
        <f>I10+I21+I14+I17</f>
        <v>517324</v>
      </c>
      <c r="J22" s="21"/>
      <c r="K22" s="21"/>
      <c r="L22" s="21"/>
      <c r="M22" s="21"/>
      <c r="N22" s="21"/>
      <c r="O22" s="21"/>
    </row>
    <row r="23" spans="1:15" ht="15" customHeight="1">
      <c r="A23" s="51"/>
      <c r="B23" s="52"/>
      <c r="C23" s="52"/>
      <c r="D23" s="53"/>
      <c r="E23" s="53"/>
      <c r="F23" s="53"/>
      <c r="G23" s="54"/>
      <c r="H23" s="54"/>
      <c r="I23" s="54"/>
      <c r="J23" s="53"/>
      <c r="K23" s="53"/>
      <c r="L23" s="53"/>
      <c r="M23" s="53"/>
      <c r="N23" s="53"/>
      <c r="O23" s="53"/>
    </row>
    <row r="24" spans="1:21" s="77" customFormat="1" ht="15">
      <c r="A24" s="73" t="s">
        <v>88</v>
      </c>
      <c r="B24" s="74" t="s">
        <v>89</v>
      </c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6"/>
      <c r="Q24" s="76"/>
      <c r="R24" s="76"/>
      <c r="S24" s="76"/>
      <c r="T24" s="76"/>
      <c r="U24" s="76"/>
    </row>
    <row r="25" spans="1:21" s="77" customFormat="1" ht="15">
      <c r="A25" s="73" t="s">
        <v>90</v>
      </c>
      <c r="B25" s="74" t="s">
        <v>91</v>
      </c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6"/>
      <c r="Q25" s="76"/>
      <c r="R25" s="76"/>
      <c r="S25" s="76"/>
      <c r="T25" s="76"/>
      <c r="U25" s="76"/>
    </row>
    <row r="26" spans="1:15" ht="15">
      <c r="A26" s="55"/>
      <c r="B26" s="56" t="s">
        <v>92</v>
      </c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5">
      <c r="A27" s="55" t="s">
        <v>93</v>
      </c>
      <c r="B27" s="56" t="s">
        <v>94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>
      <c r="A28" s="55"/>
      <c r="B28" s="56" t="s">
        <v>95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5">
      <c r="A29" s="55" t="s">
        <v>96</v>
      </c>
      <c r="B29" s="113" t="s">
        <v>97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57"/>
      <c r="O29" s="57"/>
    </row>
    <row r="30" spans="1:15" ht="15">
      <c r="A30" s="55"/>
      <c r="B30" s="56" t="s">
        <v>98</v>
      </c>
      <c r="C30" s="56"/>
      <c r="D30" s="57"/>
      <c r="E30" s="57"/>
      <c r="F30" s="57"/>
      <c r="G30" s="57"/>
      <c r="H30" s="57"/>
      <c r="I30" s="57" t="s">
        <v>14</v>
      </c>
      <c r="J30" s="57"/>
      <c r="K30" s="57"/>
      <c r="L30" s="57"/>
      <c r="M30" s="57"/>
      <c r="N30" s="57"/>
      <c r="O30" s="57"/>
    </row>
    <row r="32" ht="15">
      <c r="B32" s="59" t="s">
        <v>99</v>
      </c>
    </row>
    <row r="37" ht="14.25">
      <c r="H37" s="1" t="s">
        <v>14</v>
      </c>
    </row>
    <row r="38" ht="14.25">
      <c r="H38" s="1" t="s">
        <v>14</v>
      </c>
    </row>
    <row r="39" spans="8:9" ht="14.25">
      <c r="H39" s="1" t="s">
        <v>14</v>
      </c>
      <c r="I39" s="1" t="s">
        <v>14</v>
      </c>
    </row>
    <row r="43" ht="14.25">
      <c r="G43" s="60" t="s">
        <v>14</v>
      </c>
    </row>
  </sheetData>
  <sheetProtection/>
  <mergeCells count="5">
    <mergeCell ref="B29:M29"/>
    <mergeCell ref="A1:O1"/>
    <mergeCell ref="A2:O2"/>
    <mergeCell ref="G4:I4"/>
    <mergeCell ref="G5:I5"/>
  </mergeCells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PageLayoutView="0" workbookViewId="0" topLeftCell="A1">
      <pane xSplit="4" ySplit="1" topLeftCell="E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22" sqref="G22"/>
    </sheetView>
  </sheetViews>
  <sheetFormatPr defaultColWidth="9.140625" defaultRowHeight="12.75"/>
  <cols>
    <col min="1" max="1" width="9.140625" style="1" customWidth="1"/>
    <col min="2" max="2" width="30.421875" style="1" customWidth="1"/>
    <col min="3" max="3" width="0" style="1" hidden="1" customWidth="1"/>
    <col min="4" max="4" width="12.7109375" style="1" customWidth="1"/>
    <col min="5" max="5" width="11.8515625" style="1" customWidth="1"/>
    <col min="6" max="6" width="12.00390625" style="1" customWidth="1"/>
    <col min="7" max="7" width="10.00390625" style="1" customWidth="1"/>
    <col min="8" max="8" width="17.00390625" style="1" customWidth="1"/>
    <col min="9" max="9" width="13.8515625" style="1" customWidth="1"/>
    <col min="10" max="11" width="12.8515625" style="1" customWidth="1"/>
    <col min="12" max="12" width="17.00390625" style="1" customWidth="1"/>
    <col min="13" max="13" width="16.00390625" style="1" customWidth="1"/>
    <col min="14" max="14" width="15.8515625" style="1" customWidth="1"/>
    <col min="15" max="15" width="18.7109375" style="1" customWidth="1"/>
    <col min="16" max="21" width="9.140625" style="1" customWidth="1"/>
    <col min="22" max="16384" width="9.140625" style="2" customWidth="1"/>
  </cols>
  <sheetData>
    <row r="1" spans="1:15" s="1" customFormat="1" ht="33.75" customHeight="1">
      <c r="A1" s="119" t="s">
        <v>105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1" s="5" customFormat="1" ht="12.75" customHeight="1" hidden="1">
      <c r="A2" s="115" t="s">
        <v>106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4"/>
      <c r="Q2" s="4"/>
      <c r="R2" s="4"/>
      <c r="S2" s="4"/>
      <c r="T2" s="4"/>
      <c r="U2" s="4"/>
    </row>
    <row r="3" spans="1:15" ht="15">
      <c r="A3" s="6">
        <v>1</v>
      </c>
      <c r="B3" s="6">
        <v>2</v>
      </c>
      <c r="C3" s="6">
        <v>2</v>
      </c>
      <c r="D3" s="6">
        <v>3</v>
      </c>
      <c r="E3" s="7">
        <v>4</v>
      </c>
      <c r="F3" s="7"/>
      <c r="G3" s="61"/>
      <c r="H3" s="62">
        <v>5</v>
      </c>
      <c r="I3" s="63"/>
      <c r="J3" s="9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</row>
    <row r="4" spans="1:15" ht="75">
      <c r="A4" s="10" t="s">
        <v>1</v>
      </c>
      <c r="B4" s="11" t="s">
        <v>2</v>
      </c>
      <c r="C4" s="11"/>
      <c r="D4" s="11" t="s">
        <v>3</v>
      </c>
      <c r="E4" s="10" t="s">
        <v>107</v>
      </c>
      <c r="F4" s="10" t="s">
        <v>108</v>
      </c>
      <c r="G4" s="117" t="s">
        <v>109</v>
      </c>
      <c r="H4" s="117"/>
      <c r="I4" s="117"/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</row>
    <row r="5" spans="1:15" ht="75" hidden="1">
      <c r="A5" s="11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2" t="s">
        <v>18</v>
      </c>
      <c r="G5" s="112" t="s">
        <v>19</v>
      </c>
      <c r="H5" s="112"/>
      <c r="I5" s="112"/>
      <c r="J5" s="10" t="s">
        <v>20</v>
      </c>
      <c r="K5" s="10" t="s">
        <v>21</v>
      </c>
      <c r="L5" s="10" t="s">
        <v>22</v>
      </c>
      <c r="M5" s="10" t="s">
        <v>23</v>
      </c>
      <c r="N5" s="10" t="s">
        <v>24</v>
      </c>
      <c r="O5" s="10" t="s">
        <v>25</v>
      </c>
    </row>
    <row r="6" spans="1:15" ht="30" hidden="1">
      <c r="A6" s="13"/>
      <c r="B6" s="13"/>
      <c r="C6" s="13"/>
      <c r="D6" s="13"/>
      <c r="E6" s="8"/>
      <c r="F6" s="8"/>
      <c r="G6" s="10" t="s">
        <v>26</v>
      </c>
      <c r="H6" s="10" t="s">
        <v>27</v>
      </c>
      <c r="I6" s="10" t="s">
        <v>28</v>
      </c>
      <c r="J6" s="8"/>
      <c r="K6" s="8"/>
      <c r="L6" s="8"/>
      <c r="M6" s="8"/>
      <c r="N6" s="8"/>
      <c r="O6" s="8"/>
    </row>
    <row r="7" spans="1:15" ht="15">
      <c r="A7" s="13"/>
      <c r="B7" s="13"/>
      <c r="C7" s="13"/>
      <c r="D7" s="13" t="s">
        <v>14</v>
      </c>
      <c r="E7" s="8"/>
      <c r="F7" s="8"/>
      <c r="G7" s="10" t="s">
        <v>29</v>
      </c>
      <c r="H7" s="10" t="s">
        <v>30</v>
      </c>
      <c r="I7" s="10" t="s">
        <v>31</v>
      </c>
      <c r="J7" s="8"/>
      <c r="K7" s="8"/>
      <c r="L7" s="8"/>
      <c r="M7" s="8"/>
      <c r="N7" s="13"/>
      <c r="O7" s="13"/>
    </row>
    <row r="8" spans="1:15" ht="12.75" customHeight="1" hidden="1">
      <c r="A8" s="13"/>
      <c r="B8" s="78" t="s">
        <v>110</v>
      </c>
      <c r="C8" s="78" t="s">
        <v>111</v>
      </c>
      <c r="D8" s="13"/>
      <c r="E8" s="8"/>
      <c r="F8" s="8"/>
      <c r="G8" s="10"/>
      <c r="H8" s="10"/>
      <c r="I8" s="10"/>
      <c r="J8" s="8"/>
      <c r="K8" s="8"/>
      <c r="L8" s="8"/>
      <c r="M8" s="8"/>
      <c r="N8" s="13"/>
      <c r="O8" s="13"/>
    </row>
    <row r="9" spans="1:15" ht="15">
      <c r="A9" s="14"/>
      <c r="B9" s="37" t="s">
        <v>32</v>
      </c>
      <c r="C9" s="37" t="s">
        <v>33</v>
      </c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</row>
    <row r="10" spans="1:15" ht="54" customHeight="1">
      <c r="A10" s="6">
        <v>1</v>
      </c>
      <c r="B10" s="20" t="s">
        <v>112</v>
      </c>
      <c r="C10" s="20" t="s">
        <v>35</v>
      </c>
      <c r="D10" s="21" t="s">
        <v>36</v>
      </c>
      <c r="E10" s="21" t="s">
        <v>37</v>
      </c>
      <c r="F10" s="21">
        <v>1</v>
      </c>
      <c r="G10" s="79">
        <f>H10/0.9</f>
        <v>4777.777777777777</v>
      </c>
      <c r="H10" s="41">
        <v>4300</v>
      </c>
      <c r="I10" s="41">
        <f>G10*0.1</f>
        <v>477.77777777777777</v>
      </c>
      <c r="J10" s="21" t="s">
        <v>38</v>
      </c>
      <c r="K10" s="21" t="s">
        <v>39</v>
      </c>
      <c r="L10" s="23" t="s">
        <v>65</v>
      </c>
      <c r="M10" s="21" t="s">
        <v>113</v>
      </c>
      <c r="N10" s="80" t="s">
        <v>114</v>
      </c>
      <c r="O10" s="21" t="s">
        <v>115</v>
      </c>
    </row>
    <row r="11" spans="1:15" ht="12.75" customHeight="1" hidden="1">
      <c r="A11" s="6">
        <v>2</v>
      </c>
      <c r="B11" s="20" t="s">
        <v>116</v>
      </c>
      <c r="C11" s="20" t="s">
        <v>117</v>
      </c>
      <c r="D11" s="21" t="s">
        <v>118</v>
      </c>
      <c r="E11" s="21" t="s">
        <v>119</v>
      </c>
      <c r="F11" s="21"/>
      <c r="G11" s="79">
        <f>(3897785+5015148)/2198000</f>
        <v>4.055019563239308</v>
      </c>
      <c r="H11" s="41">
        <f>G11*0.9</f>
        <v>3.6495176069153774</v>
      </c>
      <c r="I11" s="41">
        <f>G11*0.1</f>
        <v>0.4055019563239308</v>
      </c>
      <c r="J11" s="21" t="s">
        <v>38</v>
      </c>
      <c r="K11" s="21" t="s">
        <v>39</v>
      </c>
      <c r="L11" s="23" t="s">
        <v>120</v>
      </c>
      <c r="M11" s="80" t="s">
        <v>121</v>
      </c>
      <c r="N11" s="21" t="s">
        <v>122</v>
      </c>
      <c r="O11" s="21" t="s">
        <v>123</v>
      </c>
    </row>
    <row r="12" spans="1:15" ht="15">
      <c r="A12" s="6"/>
      <c r="B12" s="27" t="s">
        <v>44</v>
      </c>
      <c r="C12" s="27" t="s">
        <v>45</v>
      </c>
      <c r="D12" s="21"/>
      <c r="E12" s="21"/>
      <c r="F12" s="21"/>
      <c r="G12" s="29">
        <f>G10</f>
        <v>4777.777777777777</v>
      </c>
      <c r="H12" s="29">
        <f>H10</f>
        <v>4300</v>
      </c>
      <c r="I12" s="29">
        <f>I10</f>
        <v>477.77777777777777</v>
      </c>
      <c r="J12" s="21"/>
      <c r="K12" s="21"/>
      <c r="L12" s="21"/>
      <c r="M12" s="21"/>
      <c r="N12" s="21"/>
      <c r="O12" s="21"/>
    </row>
    <row r="13" spans="1:15" ht="15">
      <c r="A13" s="6"/>
      <c r="B13" s="27"/>
      <c r="C13" s="27"/>
      <c r="D13" s="21"/>
      <c r="E13" s="21"/>
      <c r="F13" s="21"/>
      <c r="G13" s="29"/>
      <c r="H13" s="29"/>
      <c r="I13" s="29"/>
      <c r="J13" s="21"/>
      <c r="K13" s="21"/>
      <c r="L13" s="21"/>
      <c r="M13" s="21"/>
      <c r="N13" s="21"/>
      <c r="O13" s="21"/>
    </row>
    <row r="14" spans="1:21" s="33" customFormat="1" ht="15">
      <c r="A14" s="14"/>
      <c r="B14" s="81"/>
      <c r="C14" s="30" t="s">
        <v>47</v>
      </c>
      <c r="D14" s="18"/>
      <c r="E14" s="18"/>
      <c r="F14" s="18"/>
      <c r="G14" s="31"/>
      <c r="H14" s="31"/>
      <c r="I14" s="31"/>
      <c r="J14" s="18"/>
      <c r="K14" s="18"/>
      <c r="L14" s="18"/>
      <c r="M14" s="18"/>
      <c r="N14" s="18"/>
      <c r="O14" s="18"/>
      <c r="P14" s="32"/>
      <c r="Q14" s="32"/>
      <c r="R14" s="32"/>
      <c r="S14" s="32"/>
      <c r="T14" s="32"/>
      <c r="U14" s="32"/>
    </row>
    <row r="15" spans="1:15" ht="99.75" customHeight="1">
      <c r="A15" s="6">
        <v>1</v>
      </c>
      <c r="B15" s="82" t="s">
        <v>124</v>
      </c>
      <c r="C15" s="82" t="s">
        <v>125</v>
      </c>
      <c r="D15" s="21" t="s">
        <v>50</v>
      </c>
      <c r="E15" s="21" t="s">
        <v>51</v>
      </c>
      <c r="F15" s="26" t="s">
        <v>52</v>
      </c>
      <c r="G15" s="79">
        <f>100/0.9</f>
        <v>111.11111111111111</v>
      </c>
      <c r="H15" s="79">
        <v>100</v>
      </c>
      <c r="I15" s="79">
        <f>G15*0.1</f>
        <v>11.111111111111112</v>
      </c>
      <c r="J15" s="21" t="s">
        <v>53</v>
      </c>
      <c r="K15" s="21" t="s">
        <v>39</v>
      </c>
      <c r="L15" s="21"/>
      <c r="M15" s="21"/>
      <c r="N15" s="23" t="s">
        <v>126</v>
      </c>
      <c r="O15" s="26" t="s">
        <v>82</v>
      </c>
    </row>
    <row r="16" spans="1:15" ht="15">
      <c r="A16" s="6"/>
      <c r="B16" s="27" t="s">
        <v>56</v>
      </c>
      <c r="C16" s="27" t="s">
        <v>57</v>
      </c>
      <c r="D16" s="21"/>
      <c r="E16" s="21"/>
      <c r="F16" s="21"/>
      <c r="G16" s="29">
        <f>SUM(G15)</f>
        <v>111.11111111111111</v>
      </c>
      <c r="H16" s="29">
        <f>SUM(H15)</f>
        <v>100</v>
      </c>
      <c r="I16" s="29">
        <f>SUM(I15)</f>
        <v>11.111111111111112</v>
      </c>
      <c r="J16" s="21"/>
      <c r="K16" s="21"/>
      <c r="L16" s="21"/>
      <c r="M16" s="21"/>
      <c r="N16" s="21"/>
      <c r="O16" s="21"/>
    </row>
    <row r="17" spans="1:15" ht="15">
      <c r="A17" s="6"/>
      <c r="B17" s="36"/>
      <c r="C17" s="27"/>
      <c r="D17" s="21"/>
      <c r="E17" s="21"/>
      <c r="F17" s="21"/>
      <c r="G17" s="29"/>
      <c r="H17" s="29"/>
      <c r="I17" s="29"/>
      <c r="J17" s="21"/>
      <c r="K17" s="21"/>
      <c r="L17" s="21"/>
      <c r="M17" s="21"/>
      <c r="N17" s="21"/>
      <c r="O17" s="21"/>
    </row>
    <row r="18" spans="1:15" ht="15">
      <c r="A18" s="14"/>
      <c r="B18" s="37" t="s">
        <v>58</v>
      </c>
      <c r="C18" s="37" t="s">
        <v>59</v>
      </c>
      <c r="D18" s="18"/>
      <c r="E18" s="18"/>
      <c r="F18" s="18"/>
      <c r="G18" s="38"/>
      <c r="H18" s="39"/>
      <c r="I18" s="39"/>
      <c r="J18" s="18"/>
      <c r="K18" s="18"/>
      <c r="L18" s="18"/>
      <c r="M18" s="18"/>
      <c r="N18" s="18"/>
      <c r="O18" s="18"/>
    </row>
    <row r="19" spans="1:15" ht="30" customHeight="1">
      <c r="A19" s="13">
        <v>1</v>
      </c>
      <c r="B19" s="40" t="s">
        <v>127</v>
      </c>
      <c r="C19" s="40" t="s">
        <v>61</v>
      </c>
      <c r="D19" s="26" t="s">
        <v>62</v>
      </c>
      <c r="E19" s="26" t="s">
        <v>63</v>
      </c>
      <c r="F19" s="26">
        <v>1</v>
      </c>
      <c r="G19" s="41">
        <v>20</v>
      </c>
      <c r="H19" s="41">
        <f>G19</f>
        <v>20</v>
      </c>
      <c r="I19" s="79">
        <v>0</v>
      </c>
      <c r="J19" s="26" t="s">
        <v>128</v>
      </c>
      <c r="K19" s="26" t="s">
        <v>39</v>
      </c>
      <c r="L19" s="26" t="s">
        <v>14</v>
      </c>
      <c r="M19" s="26" t="s">
        <v>14</v>
      </c>
      <c r="N19" s="26" t="s">
        <v>76</v>
      </c>
      <c r="O19" s="26" t="s">
        <v>129</v>
      </c>
    </row>
    <row r="20" spans="1:15" ht="42" customHeight="1">
      <c r="A20" s="13">
        <v>2</v>
      </c>
      <c r="B20" s="40" t="s">
        <v>130</v>
      </c>
      <c r="C20" s="40" t="s">
        <v>131</v>
      </c>
      <c r="D20" s="26" t="s">
        <v>62</v>
      </c>
      <c r="E20" s="26" t="s">
        <v>68</v>
      </c>
      <c r="F20" s="26" t="s">
        <v>52</v>
      </c>
      <c r="G20" s="41">
        <f>50</f>
        <v>50</v>
      </c>
      <c r="H20" s="41">
        <f>G20</f>
        <v>50</v>
      </c>
      <c r="I20" s="41">
        <v>0</v>
      </c>
      <c r="J20" s="26" t="s">
        <v>128</v>
      </c>
      <c r="K20" s="26" t="s">
        <v>39</v>
      </c>
      <c r="L20" s="46"/>
      <c r="M20" s="26"/>
      <c r="N20" s="23" t="s">
        <v>76</v>
      </c>
      <c r="O20" s="26" t="s">
        <v>132</v>
      </c>
    </row>
    <row r="21" spans="1:15" ht="81" customHeight="1">
      <c r="A21" s="13">
        <v>3</v>
      </c>
      <c r="B21" s="40" t="s">
        <v>133</v>
      </c>
      <c r="C21" s="40" t="s">
        <v>134</v>
      </c>
      <c r="D21" s="26" t="s">
        <v>62</v>
      </c>
      <c r="E21" s="26" t="s">
        <v>73</v>
      </c>
      <c r="F21" s="26">
        <v>1</v>
      </c>
      <c r="G21" s="41">
        <v>240</v>
      </c>
      <c r="H21" s="41">
        <f>G21</f>
        <v>240</v>
      </c>
      <c r="I21" s="41">
        <v>0</v>
      </c>
      <c r="J21" s="26" t="s">
        <v>74</v>
      </c>
      <c r="K21" s="26" t="s">
        <v>75</v>
      </c>
      <c r="L21" s="23" t="s">
        <v>76</v>
      </c>
      <c r="M21" s="26" t="s">
        <v>77</v>
      </c>
      <c r="N21" s="26" t="s">
        <v>135</v>
      </c>
      <c r="O21" s="21" t="s">
        <v>43</v>
      </c>
    </row>
    <row r="22" spans="1:15" ht="32.25" customHeight="1">
      <c r="A22" s="13">
        <v>4</v>
      </c>
      <c r="B22" s="40" t="s">
        <v>78</v>
      </c>
      <c r="C22" s="40" t="s">
        <v>79</v>
      </c>
      <c r="D22" s="26" t="s">
        <v>62</v>
      </c>
      <c r="E22" s="26" t="s">
        <v>80</v>
      </c>
      <c r="F22" s="26" t="s">
        <v>52</v>
      </c>
      <c r="G22" s="41">
        <v>40</v>
      </c>
      <c r="H22" s="41">
        <f>G22</f>
        <v>40</v>
      </c>
      <c r="I22" s="41">
        <v>0</v>
      </c>
      <c r="J22" s="26" t="s">
        <v>136</v>
      </c>
      <c r="K22" s="26" t="s">
        <v>39</v>
      </c>
      <c r="L22" s="23" t="s">
        <v>14</v>
      </c>
      <c r="M22" s="43" t="s">
        <v>14</v>
      </c>
      <c r="N22" s="23" t="s">
        <v>126</v>
      </c>
      <c r="O22" s="26" t="s">
        <v>82</v>
      </c>
    </row>
    <row r="23" spans="1:15" ht="45">
      <c r="A23" s="13"/>
      <c r="B23" s="47" t="s">
        <v>83</v>
      </c>
      <c r="C23" s="47" t="s">
        <v>84</v>
      </c>
      <c r="D23" s="21"/>
      <c r="E23" s="21"/>
      <c r="F23" s="21"/>
      <c r="G23" s="29">
        <f>SUM(G19:G22)</f>
        <v>350</v>
      </c>
      <c r="H23" s="29">
        <f>SUM(H19:H22)</f>
        <v>350</v>
      </c>
      <c r="I23" s="29">
        <f>SUM(I19:I22)</f>
        <v>0</v>
      </c>
      <c r="J23" s="21"/>
      <c r="K23" s="21"/>
      <c r="L23" s="21"/>
      <c r="M23" s="21"/>
      <c r="N23" s="21"/>
      <c r="O23" s="21"/>
    </row>
    <row r="24" spans="1:15" ht="15">
      <c r="A24" s="6"/>
      <c r="B24" s="27" t="s">
        <v>86</v>
      </c>
      <c r="C24" s="27" t="s">
        <v>87</v>
      </c>
      <c r="D24" s="21"/>
      <c r="E24" s="21"/>
      <c r="F24" s="21"/>
      <c r="G24" s="29">
        <f>G12+G23+G16</f>
        <v>5238.888888888889</v>
      </c>
      <c r="H24" s="29">
        <f>H12+H23+H16</f>
        <v>4750</v>
      </c>
      <c r="I24" s="29">
        <f>I12+I23+I16</f>
        <v>488.88888888888886</v>
      </c>
      <c r="J24" s="21"/>
      <c r="K24" s="21"/>
      <c r="L24" s="21"/>
      <c r="M24" s="21"/>
      <c r="N24" s="21"/>
      <c r="O24" s="21"/>
    </row>
    <row r="25" spans="1:15" ht="15">
      <c r="A25" s="83"/>
      <c r="B25" s="36"/>
      <c r="C25" s="36"/>
      <c r="D25" s="21"/>
      <c r="E25" s="21"/>
      <c r="F25" s="21"/>
      <c r="G25" s="21"/>
      <c r="H25" s="21"/>
      <c r="I25" s="21"/>
      <c r="J25" s="21"/>
      <c r="K25" s="21"/>
      <c r="L25" s="21"/>
      <c r="M25" s="36"/>
      <c r="N25" s="36"/>
      <c r="O25" s="36"/>
    </row>
    <row r="26" spans="1:15" ht="15">
      <c r="A26" s="55" t="s">
        <v>88</v>
      </c>
      <c r="B26" s="56" t="s">
        <v>137</v>
      </c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5">
      <c r="A27" s="55" t="s">
        <v>90</v>
      </c>
      <c r="B27" s="56" t="s">
        <v>138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5">
      <c r="A28" s="55"/>
      <c r="B28" s="56" t="s">
        <v>92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5">
      <c r="A29" s="55" t="s">
        <v>93</v>
      </c>
      <c r="B29" s="56" t="s">
        <v>94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5">
      <c r="A30" s="55"/>
      <c r="B30" s="56" t="s">
        <v>95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5">
      <c r="A31" s="55" t="s">
        <v>96</v>
      </c>
      <c r="B31" s="113" t="s">
        <v>97</v>
      </c>
      <c r="C31" s="113"/>
      <c r="D31" s="113"/>
      <c r="E31" s="113"/>
      <c r="F31" s="113"/>
      <c r="G31" s="113"/>
      <c r="H31" s="113"/>
      <c r="I31" s="113" t="s">
        <v>14</v>
      </c>
      <c r="J31" s="113"/>
      <c r="K31" s="113"/>
      <c r="L31" s="113"/>
      <c r="M31" s="113"/>
      <c r="N31" s="113"/>
      <c r="O31" s="57"/>
    </row>
    <row r="32" spans="1:15" ht="15">
      <c r="A32" s="55"/>
      <c r="B32" s="113" t="s">
        <v>98</v>
      </c>
      <c r="C32" s="113"/>
      <c r="D32" s="113"/>
      <c r="E32" s="113"/>
      <c r="F32" s="113"/>
      <c r="G32" s="113"/>
      <c r="H32" s="113"/>
      <c r="I32" s="113" t="s">
        <v>14</v>
      </c>
      <c r="J32" s="113"/>
      <c r="K32" s="113"/>
      <c r="L32" s="57"/>
      <c r="M32" s="57"/>
      <c r="N32" s="57"/>
      <c r="O32" s="57"/>
    </row>
    <row r="39" ht="14.25">
      <c r="H39" s="1" t="s">
        <v>14</v>
      </c>
    </row>
    <row r="40" ht="14.25">
      <c r="H40" s="1" t="s">
        <v>14</v>
      </c>
    </row>
    <row r="41" ht="14.25">
      <c r="H41" s="1" t="s">
        <v>14</v>
      </c>
    </row>
    <row r="45" ht="14.25">
      <c r="G45" s="60" t="s">
        <v>14</v>
      </c>
    </row>
  </sheetData>
  <sheetProtection/>
  <mergeCells count="6">
    <mergeCell ref="B31:N31"/>
    <mergeCell ref="B32:K32"/>
    <mergeCell ref="A1:O1"/>
    <mergeCell ref="A2:O2"/>
    <mergeCell ref="G4:I4"/>
    <mergeCell ref="G5:I5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</dc:title>
  <dc:subject>Draft-July2005</dc:subject>
  <dc:creator>Ulya Camur</dc:creator>
  <cp:keywords/>
  <dc:description/>
  <cp:lastModifiedBy>Andre Russo</cp:lastModifiedBy>
  <cp:lastPrinted>2007-12-27T11:15:58Z</cp:lastPrinted>
  <dcterms:created xsi:type="dcterms:W3CDTF">2004-11-08T16:12:53Z</dcterms:created>
  <dcterms:modified xsi:type="dcterms:W3CDTF">2009-11-25T13:51:03Z</dcterms:modified>
  <cp:category/>
  <cp:version/>
  <cp:contentType/>
  <cp:contentStatus/>
  <cp:revision>1</cp:revision>
</cp:coreProperties>
</file>