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Sheet1" sheetId="1" r:id="rId1"/>
    <sheet name="Sheet2" sheetId="2" r:id="rId2"/>
    <sheet name="Sheet3" sheetId="3" r:id="rId3"/>
  </sheets>
  <definedNames>
    <definedName name="Base">'Sheet1'!$C$16</definedName>
    <definedName name="Base_Price" localSheetId="0">'Sheet1'!$D$5</definedName>
    <definedName name="Base_Price_Differential" localSheetId="0">'Sheet1'!$D$6</definedName>
    <definedName name="Delivery_Charge" localSheetId="0">'Sheet1'!$D$11</definedName>
    <definedName name="Premium">'Sheet1'!$E$16</definedName>
    <definedName name="Premium_Differential">'Sheet1'!$D$8</definedName>
    <definedName name="Price_Table">'Sheet1'!$B$17:$E$19</definedName>
    <definedName name="Sales_Tax">'Sheet1'!$D$12</definedName>
    <definedName name="Size">'Sheet1'!$B$16</definedName>
    <definedName name="Standard">'Sheet1'!$D$16</definedName>
    <definedName name="Standard_Topping">'Sheet1'!$D$7</definedName>
    <definedName name="Topping_Size_Differential">'Sheet1'!$D$9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D6" authorId="0">
      <text>
        <r>
          <rPr>
            <sz val="8"/>
            <rFont val="Tahoma"/>
            <family val="2"/>
          </rPr>
          <t>This is the amount by which the base price increases as you go from one category of pizza to the next largest.</t>
        </r>
      </text>
    </comment>
    <comment ref="D9" authorId="0">
      <text>
        <r>
          <rPr>
            <sz val="8"/>
            <rFont val="Tahoma"/>
            <family val="2"/>
          </rPr>
          <t>This is the amount by which the price of an item increases as you go from one size category to the next.</t>
        </r>
      </text>
    </comment>
  </commentList>
</comments>
</file>

<file path=xl/sharedStrings.xml><?xml version="1.0" encoding="utf-8"?>
<sst xmlns="http://schemas.openxmlformats.org/spreadsheetml/2006/main" count="43" uniqueCount="26">
  <si>
    <t>Preppie Pepi's Pizza Parlour</t>
  </si>
  <si>
    <t>Pizza Prices</t>
  </si>
  <si>
    <t>Pizza Order</t>
  </si>
  <si>
    <t xml:space="preserve">  Total Price</t>
  </si>
  <si>
    <t>Delivery (y/n)</t>
  </si>
  <si>
    <t>Size:</t>
  </si>
  <si>
    <t>Large</t>
  </si>
  <si>
    <t>Delivery Charge</t>
  </si>
  <si>
    <t>Base Price</t>
  </si>
  <si>
    <t>Size</t>
  </si>
  <si>
    <t>Mega</t>
  </si>
  <si>
    <t>Small</t>
  </si>
  <si>
    <t>Base Price (Small)</t>
  </si>
  <si>
    <t>Price Per Standard Topping (Small)</t>
  </si>
  <si>
    <t>Sales Tax</t>
  </si>
  <si>
    <t>Derived Prices</t>
  </si>
  <si>
    <t>Prem. Topping</t>
  </si>
  <si>
    <t>Std. Topping</t>
  </si>
  <si>
    <t>n</t>
  </si>
  <si>
    <t>Number of Standard Toppings:</t>
  </si>
  <si>
    <t>Number of Premium Toppings:</t>
  </si>
  <si>
    <t xml:space="preserve">Subtotal Cost: </t>
  </si>
  <si>
    <t>@</t>
  </si>
  <si>
    <t xml:space="preserve">    Base Price Differential</t>
  </si>
  <si>
    <t xml:space="preserve">    Extra for Premium</t>
  </si>
  <si>
    <t xml:space="preserve">    Topping Price Differential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</si>
</sst>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%"/>
    <numFmt numFmtId="167" formatCode="_(&quot;$&quot;* #,##0.0_);_(&quot;$&quot;* \(#,##0.0\);_(&quot;$&quot;* &quot;-&quot;??_);_(@_)"/>
    <numFmt numFmtId="168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Geneva"/>
      <family val="0"/>
    </font>
    <font>
      <sz val="10"/>
      <name val="Geneva"/>
      <family val="0"/>
    </font>
    <font>
      <b/>
      <sz val="12"/>
      <name val="Geneva"/>
      <family val="0"/>
    </font>
    <font>
      <b/>
      <sz val="10"/>
      <name val="Geneva"/>
      <family val="0"/>
    </font>
    <font>
      <sz val="8"/>
      <name val="Tahoma"/>
      <family val="2"/>
    </font>
    <font>
      <b/>
      <sz val="11"/>
      <name val="Geneva"/>
      <family val="0"/>
    </font>
    <font>
      <i/>
      <sz val="10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8" fontId="3" fillId="0" borderId="0" xfId="44" applyNumberFormat="1" applyFont="1" applyAlignment="1">
      <alignment/>
    </xf>
    <xf numFmtId="0" fontId="5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8" fontId="0" fillId="33" borderId="10" xfId="0" applyNumberFormat="1" applyFill="1" applyBorder="1" applyAlignment="1">
      <alignment/>
    </xf>
    <xf numFmtId="7" fontId="0" fillId="0" borderId="0" xfId="0" applyNumberFormat="1" applyAlignment="1">
      <alignment/>
    </xf>
    <xf numFmtId="0" fontId="3" fillId="33" borderId="10" xfId="0" applyFont="1" applyFill="1" applyBorder="1" applyAlignment="1">
      <alignment/>
    </xf>
    <xf numFmtId="8" fontId="3" fillId="33" borderId="10" xfId="44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1" fontId="3" fillId="0" borderId="0" xfId="44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42" fillId="0" borderId="0" xfId="0" applyFont="1" applyBorder="1" applyAlignment="1">
      <alignment/>
    </xf>
    <xf numFmtId="9" fontId="3" fillId="0" borderId="0" xfId="44" applyNumberFormat="1" applyFont="1" applyAlignment="1">
      <alignment/>
    </xf>
    <xf numFmtId="0" fontId="7" fillId="0" borderId="0" xfId="0" applyFont="1" applyAlignment="1">
      <alignment/>
    </xf>
    <xf numFmtId="0" fontId="3" fillId="34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8" fontId="3" fillId="0" borderId="0" xfId="44" applyNumberFormat="1" applyFont="1" applyBorder="1" applyAlignment="1">
      <alignment horizontal="center"/>
    </xf>
    <xf numFmtId="8" fontId="3" fillId="0" borderId="15" xfId="44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8" fontId="3" fillId="0" borderId="17" xfId="44" applyNumberFormat="1" applyFont="1" applyBorder="1" applyAlignment="1">
      <alignment horizontal="center"/>
    </xf>
    <xf numFmtId="8" fontId="3" fillId="0" borderId="18" xfId="44" applyNumberFormat="1" applyFont="1" applyBorder="1" applyAlignment="1">
      <alignment horizontal="center"/>
    </xf>
    <xf numFmtId="8" fontId="3" fillId="33" borderId="19" xfId="44" applyNumberFormat="1" applyFont="1" applyFill="1" applyBorder="1" applyAlignment="1">
      <alignment/>
    </xf>
    <xf numFmtId="0" fontId="42" fillId="33" borderId="10" xfId="0" applyFont="1" applyFill="1" applyBorder="1" applyAlignment="1">
      <alignment horizontal="right"/>
    </xf>
    <xf numFmtId="0" fontId="3" fillId="33" borderId="19" xfId="0" applyFont="1" applyFill="1" applyBorder="1" applyAlignment="1">
      <alignment/>
    </xf>
    <xf numFmtId="8" fontId="25" fillId="33" borderId="10" xfId="0" applyNumberFormat="1" applyFont="1" applyFill="1" applyBorder="1" applyAlignment="1">
      <alignment/>
    </xf>
    <xf numFmtId="0" fontId="26" fillId="33" borderId="10" xfId="0" applyFont="1" applyFill="1" applyBorder="1" applyAlignment="1">
      <alignment/>
    </xf>
    <xf numFmtId="168" fontId="0" fillId="0" borderId="0" xfId="0" applyNumberFormat="1" applyBorder="1" applyAlignment="1">
      <alignment/>
    </xf>
    <xf numFmtId="168" fontId="3" fillId="33" borderId="10" xfId="0" applyNumberFormat="1" applyFont="1" applyFill="1" applyBorder="1" applyAlignment="1">
      <alignment/>
    </xf>
    <xf numFmtId="168" fontId="8" fillId="33" borderId="10" xfId="44" applyNumberFormat="1" applyFont="1" applyFill="1" applyBorder="1" applyAlignment="1">
      <alignment/>
    </xf>
    <xf numFmtId="168" fontId="0" fillId="0" borderId="0" xfId="0" applyNumberFormat="1" applyAlignment="1">
      <alignment/>
    </xf>
    <xf numFmtId="168" fontId="5" fillId="0" borderId="0" xfId="0" applyNumberFormat="1" applyFont="1" applyAlignment="1">
      <alignment/>
    </xf>
    <xf numFmtId="8" fontId="5" fillId="35" borderId="20" xfId="0" applyNumberFormat="1" applyFont="1" applyFill="1" applyBorder="1" applyAlignment="1">
      <alignment/>
    </xf>
    <xf numFmtId="168" fontId="5" fillId="35" borderId="21" xfId="0" applyNumberFormat="1" applyFont="1" applyFill="1" applyBorder="1" applyAlignment="1">
      <alignment/>
    </xf>
    <xf numFmtId="0" fontId="0" fillId="35" borderId="22" xfId="0" applyFill="1" applyBorder="1" applyAlignment="1">
      <alignment/>
    </xf>
    <xf numFmtId="168" fontId="8" fillId="0" borderId="0" xfId="44" applyNumberFormat="1" applyFont="1" applyBorder="1" applyAlignment="1">
      <alignment/>
    </xf>
    <xf numFmtId="8" fontId="3" fillId="0" borderId="0" xfId="44" applyNumberFormat="1" applyFont="1" applyBorder="1" applyAlignment="1">
      <alignment horizontal="right"/>
    </xf>
    <xf numFmtId="0" fontId="0" fillId="35" borderId="23" xfId="0" applyFill="1" applyBorder="1" applyAlignment="1">
      <alignment/>
    </xf>
    <xf numFmtId="0" fontId="0" fillId="35" borderId="23" xfId="0" applyFill="1" applyBorder="1" applyAlignment="1">
      <alignment horizontal="center"/>
    </xf>
    <xf numFmtId="9" fontId="0" fillId="35" borderId="23" xfId="0" applyNumberFormat="1" applyFill="1" applyBorder="1" applyAlignment="1">
      <alignment horizontal="left"/>
    </xf>
    <xf numFmtId="168" fontId="44" fillId="35" borderId="10" xfId="44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F24" sqref="F24"/>
    </sheetView>
  </sheetViews>
  <sheetFormatPr defaultColWidth="11.421875" defaultRowHeight="15"/>
  <cols>
    <col min="1" max="1" width="2.7109375" style="0" customWidth="1"/>
    <col min="2" max="2" width="9.28125" style="0" customWidth="1"/>
    <col min="3" max="3" width="23.421875" style="0" customWidth="1"/>
    <col min="4" max="4" width="13.7109375" style="0" customWidth="1"/>
    <col min="5" max="5" width="14.421875" style="0" customWidth="1"/>
    <col min="6" max="6" width="4.140625" style="0" customWidth="1"/>
    <col min="7" max="7" width="26.421875" style="0" customWidth="1"/>
    <col min="8" max="8" width="8.28125" style="12" customWidth="1"/>
    <col min="9" max="9" width="3.7109375" style="12" customWidth="1"/>
    <col min="10" max="10" width="8.28125" style="0" customWidth="1"/>
    <col min="11" max="11" width="8.8515625" style="0" customWidth="1"/>
    <col min="12" max="12" width="9.140625" style="43" customWidth="1"/>
    <col min="13" max="13" width="6.7109375" style="0" customWidth="1"/>
    <col min="14" max="14" width="3.28125" style="0" customWidth="1"/>
  </cols>
  <sheetData>
    <row r="1" spans="1:14" ht="18">
      <c r="A1" s="1" t="s">
        <v>0</v>
      </c>
      <c r="G1" s="13"/>
      <c r="H1" s="14"/>
      <c r="I1" s="14"/>
      <c r="J1" s="13"/>
      <c r="K1" s="13"/>
      <c r="L1" s="40"/>
      <c r="M1" s="13"/>
      <c r="N1" s="13"/>
    </row>
    <row r="2" spans="7:14" ht="15.75" thickBot="1">
      <c r="G2" s="13"/>
      <c r="H2" s="14"/>
      <c r="I2" s="14"/>
      <c r="J2" s="13"/>
      <c r="K2" s="13"/>
      <c r="L2" s="40"/>
      <c r="M2" s="13"/>
      <c r="N2" s="13"/>
    </row>
    <row r="3" spans="1:14" ht="16.5" thickBot="1">
      <c r="A3" s="2" t="s">
        <v>1</v>
      </c>
      <c r="G3" s="13"/>
      <c r="H3" s="14"/>
      <c r="I3" s="14"/>
      <c r="J3" s="45">
        <f>SUM(L:L)</f>
        <v>0</v>
      </c>
      <c r="K3" s="46" t="s">
        <v>3</v>
      </c>
      <c r="L3" s="47"/>
      <c r="N3" s="19"/>
    </row>
    <row r="4" spans="7:14" ht="15.75">
      <c r="G4" s="15"/>
      <c r="H4" s="14"/>
      <c r="I4" s="14"/>
      <c r="J4" s="13"/>
      <c r="K4" s="13"/>
      <c r="L4" s="40"/>
      <c r="M4" s="13"/>
      <c r="N4" s="13"/>
    </row>
    <row r="5" spans="2:14" ht="15.75">
      <c r="B5" t="s">
        <v>12</v>
      </c>
      <c r="C5" s="3"/>
      <c r="D5" s="3">
        <v>9.99</v>
      </c>
      <c r="E5" s="3"/>
      <c r="F5" s="3"/>
      <c r="G5" s="15"/>
      <c r="H5" s="14"/>
      <c r="I5" s="14"/>
      <c r="J5" s="13"/>
      <c r="K5" s="13"/>
      <c r="L5" s="40"/>
      <c r="M5" s="13"/>
      <c r="N5" s="13"/>
    </row>
    <row r="6" spans="2:14" ht="15">
      <c r="B6" t="s">
        <v>23</v>
      </c>
      <c r="D6" s="3">
        <v>5</v>
      </c>
      <c r="E6" s="3"/>
      <c r="F6" s="3"/>
      <c r="G6" s="16" t="s">
        <v>4</v>
      </c>
      <c r="H6" s="17" t="s">
        <v>18</v>
      </c>
      <c r="K6" s="49">
        <f>IF(H6="y","  "&amp;B11&amp;":","")</f>
      </c>
      <c r="L6" s="48">
        <f>IF(H6="y",Delivery_Charge,"")</f>
      </c>
      <c r="N6" s="13"/>
    </row>
    <row r="7" spans="2:14" ht="15.75">
      <c r="B7" t="s">
        <v>13</v>
      </c>
      <c r="C7" s="3"/>
      <c r="D7" s="3">
        <v>2.1</v>
      </c>
      <c r="E7" s="3"/>
      <c r="F7" s="3"/>
      <c r="G7" s="15"/>
      <c r="H7" s="14"/>
      <c r="I7" s="14"/>
      <c r="J7" s="18">
        <f>IF(H6="y","",IF(H6="n","","Delivery must be y or n, n used"))</f>
      </c>
      <c r="K7" s="13"/>
      <c r="L7" s="40"/>
      <c r="M7" s="13"/>
      <c r="N7" s="13"/>
    </row>
    <row r="8" spans="2:12" ht="15">
      <c r="B8" s="3" t="s">
        <v>24</v>
      </c>
      <c r="D8" s="3">
        <v>0.5</v>
      </c>
      <c r="E8" s="3"/>
      <c r="F8" s="3"/>
      <c r="G8" s="4" t="s">
        <v>2</v>
      </c>
      <c r="H8" s="8" t="str">
        <f>IF(ISERROR(VLOOKUP(H9,Price_Table,Base,FALSE)),"Size must be one of Small, Large, or Mega","")</f>
        <v>Size must be one of Small, Large, or Mega</v>
      </c>
      <c r="I8" s="38"/>
      <c r="J8" s="38"/>
      <c r="K8" s="39"/>
      <c r="L8" s="41"/>
    </row>
    <row r="9" spans="2:12" ht="15">
      <c r="B9" t="s">
        <v>25</v>
      </c>
      <c r="D9" s="3">
        <v>0.25</v>
      </c>
      <c r="E9" s="3"/>
      <c r="F9" s="3"/>
      <c r="G9" s="8" t="s">
        <v>5</v>
      </c>
      <c r="H9" s="22"/>
      <c r="I9" s="5"/>
      <c r="J9" s="6"/>
      <c r="K9" s="9">
        <f>IF(ISBLANK(H9),0,VLOOKUP(H9,Price_Table,Base,FALSE))</f>
        <v>0</v>
      </c>
      <c r="L9" s="41"/>
    </row>
    <row r="10" spans="4:12" ht="15">
      <c r="D10" s="3"/>
      <c r="E10" s="3"/>
      <c r="F10" s="3"/>
      <c r="G10" s="8" t="s">
        <v>19</v>
      </c>
      <c r="H10" s="22">
        <v>0</v>
      </c>
      <c r="I10" s="5" t="s">
        <v>22</v>
      </c>
      <c r="J10" s="35">
        <f>IF(ISBLANK(H9),0,VLOOKUP(H9,Price_Table,Standard,FALSE))</f>
        <v>0</v>
      </c>
      <c r="K10" s="6">
        <f>IF(H10*J10&lt;0,"Quantity must be at least 0",H10*J10)</f>
        <v>0</v>
      </c>
      <c r="L10" s="41"/>
    </row>
    <row r="11" spans="2:12" ht="15">
      <c r="B11" t="s">
        <v>7</v>
      </c>
      <c r="D11" s="7">
        <v>4</v>
      </c>
      <c r="E11" s="7"/>
      <c r="F11" s="3"/>
      <c r="G11" s="8" t="s">
        <v>20</v>
      </c>
      <c r="H11" s="22">
        <v>0</v>
      </c>
      <c r="I11" s="5" t="s">
        <v>22</v>
      </c>
      <c r="J11" s="35">
        <f>IF(ISBLANK(H9),0,VLOOKUP(H9,Price_Table,Premium,FALSE))</f>
        <v>0</v>
      </c>
      <c r="K11" s="6">
        <f>IF(H11*J11&lt;0,"Quantity must be at least 0",H11*J11)</f>
        <v>0</v>
      </c>
      <c r="L11" s="41"/>
    </row>
    <row r="12" spans="2:12" ht="15">
      <c r="B12" t="s">
        <v>14</v>
      </c>
      <c r="C12" s="3"/>
      <c r="D12" s="20">
        <v>0.05</v>
      </c>
      <c r="E12" s="20"/>
      <c r="F12" s="3"/>
      <c r="G12" s="8"/>
      <c r="H12" s="8"/>
      <c r="I12" s="37"/>
      <c r="J12" s="35"/>
      <c r="K12" s="36" t="s">
        <v>21</v>
      </c>
      <c r="L12" s="42">
        <f>SUM(K9:K11)</f>
        <v>0</v>
      </c>
    </row>
    <row r="13" spans="3:12" ht="15.75">
      <c r="C13" s="3"/>
      <c r="D13" s="3"/>
      <c r="E13" s="3"/>
      <c r="G13" s="15"/>
      <c r="H13" s="14"/>
      <c r="I13" s="14"/>
      <c r="J13" s="13"/>
      <c r="K13" s="13"/>
      <c r="L13" s="40"/>
    </row>
    <row r="14" spans="2:12" ht="15">
      <c r="B14" s="21" t="s">
        <v>15</v>
      </c>
      <c r="F14" s="10"/>
      <c r="G14" s="4" t="s">
        <v>2</v>
      </c>
      <c r="H14" s="8" t="str">
        <f>IF(ISERROR(VLOOKUP(H15,Price_Table,Base,FALSE)),"Size must be one of Small, Large, or Mega","")</f>
        <v>Size must be one of Small, Large, or Mega</v>
      </c>
      <c r="I14" s="38"/>
      <c r="J14" s="38"/>
      <c r="K14" s="39"/>
      <c r="L14" s="41"/>
    </row>
    <row r="15" spans="2:12" ht="15">
      <c r="B15" s="23" t="s">
        <v>9</v>
      </c>
      <c r="C15" s="24" t="s">
        <v>8</v>
      </c>
      <c r="D15" s="24" t="s">
        <v>17</v>
      </c>
      <c r="E15" s="25" t="s">
        <v>16</v>
      </c>
      <c r="F15" s="11"/>
      <c r="G15" s="8" t="s">
        <v>5</v>
      </c>
      <c r="H15" s="22"/>
      <c r="I15" s="5"/>
      <c r="J15" s="6"/>
      <c r="K15" s="9">
        <f>IF(ISBLANK(H15),0,VLOOKUP(H15,Price_Table,Base,FALSE))</f>
        <v>0</v>
      </c>
      <c r="L15" s="41"/>
    </row>
    <row r="16" spans="2:12" ht="15">
      <c r="B16" s="26">
        <v>1</v>
      </c>
      <c r="C16" s="27">
        <v>2</v>
      </c>
      <c r="D16" s="27">
        <v>3</v>
      </c>
      <c r="E16" s="28">
        <v>4</v>
      </c>
      <c r="F16" s="11"/>
      <c r="G16" s="8" t="s">
        <v>19</v>
      </c>
      <c r="H16" s="22">
        <v>0</v>
      </c>
      <c r="I16" s="5" t="s">
        <v>22</v>
      </c>
      <c r="J16" s="35">
        <f>IF(ISBLANK(H15),0,VLOOKUP(H15,Price_Table,Standard,FALSE))</f>
        <v>0</v>
      </c>
      <c r="K16" s="6">
        <f>IF(H16*J16&lt;0,"Quantity must be at least 0",H16*J16)</f>
        <v>0</v>
      </c>
      <c r="L16" s="41"/>
    </row>
    <row r="17" spans="2:12" ht="15">
      <c r="B17" s="29" t="s">
        <v>11</v>
      </c>
      <c r="C17" s="30">
        <f>Base_Price</f>
        <v>9.99</v>
      </c>
      <c r="D17" s="30">
        <f>Standard_Topping</f>
        <v>2.1</v>
      </c>
      <c r="E17" s="31">
        <f>D17+Premium_Differential</f>
        <v>2.6</v>
      </c>
      <c r="F17" s="11"/>
      <c r="G17" s="8" t="s">
        <v>20</v>
      </c>
      <c r="H17" s="22">
        <v>0</v>
      </c>
      <c r="I17" s="5" t="s">
        <v>22</v>
      </c>
      <c r="J17" s="35">
        <f>IF(ISBLANK(H15),0,VLOOKUP(H15,Price_Table,Premium,FALSE))</f>
        <v>0</v>
      </c>
      <c r="K17" s="6">
        <f>IF(H17*J17&lt;0,"Quantity must be at least 0",H17*J17)</f>
        <v>0</v>
      </c>
      <c r="L17" s="41"/>
    </row>
    <row r="18" spans="2:12" ht="15">
      <c r="B18" s="29" t="s">
        <v>6</v>
      </c>
      <c r="C18" s="30">
        <f>C17+Base_Price_Differential</f>
        <v>14.99</v>
      </c>
      <c r="D18" s="30">
        <f>D17+Topping_Size_Differential</f>
        <v>2.35</v>
      </c>
      <c r="E18" s="31">
        <f>D18+Premium_Differential</f>
        <v>2.85</v>
      </c>
      <c r="F18" s="3"/>
      <c r="G18" s="8"/>
      <c r="H18" s="8"/>
      <c r="I18" s="37"/>
      <c r="J18" s="35"/>
      <c r="K18" s="36" t="s">
        <v>21</v>
      </c>
      <c r="L18" s="42">
        <f>SUM(K15:K17)</f>
        <v>0</v>
      </c>
    </row>
    <row r="19" spans="2:12" ht="15.75">
      <c r="B19" s="32" t="s">
        <v>10</v>
      </c>
      <c r="C19" s="33">
        <f>C18+Base_Price_Differential</f>
        <v>19.990000000000002</v>
      </c>
      <c r="D19" s="33">
        <f>D18+Topping_Size_Differential</f>
        <v>2.6</v>
      </c>
      <c r="E19" s="34">
        <f>D19+Premium_Differential</f>
        <v>3.1</v>
      </c>
      <c r="G19" s="15"/>
      <c r="H19" s="14"/>
      <c r="I19" s="14"/>
      <c r="J19" s="13"/>
      <c r="K19" s="13"/>
      <c r="L19" s="40"/>
    </row>
    <row r="20" spans="3:12" ht="15">
      <c r="C20" s="3"/>
      <c r="D20" s="3"/>
      <c r="E20" s="3"/>
      <c r="G20" s="4" t="s">
        <v>2</v>
      </c>
      <c r="H20" s="8" t="str">
        <f>IF(ISERROR(VLOOKUP(H21,Price_Table,Base,FALSE)),"Size must be one of Small, Large, or Mega","")</f>
        <v>Size must be one of Small, Large, or Mega</v>
      </c>
      <c r="I20" s="38"/>
      <c r="J20" s="38"/>
      <c r="K20" s="39"/>
      <c r="L20" s="41"/>
    </row>
    <row r="21" spans="7:12" ht="15">
      <c r="G21" s="8" t="s">
        <v>5</v>
      </c>
      <c r="H21" s="22"/>
      <c r="I21" s="5"/>
      <c r="J21" s="6"/>
      <c r="K21" s="9">
        <f>IF(ISBLANK(H21),0,VLOOKUP(H21,Price_Table,Base,FALSE))</f>
        <v>0</v>
      </c>
      <c r="L21" s="41"/>
    </row>
    <row r="22" spans="7:12" ht="15">
      <c r="G22" s="8" t="s">
        <v>19</v>
      </c>
      <c r="H22" s="22">
        <v>0</v>
      </c>
      <c r="I22" s="5" t="s">
        <v>22</v>
      </c>
      <c r="J22" s="35">
        <f>IF(ISBLANK(H21),0,VLOOKUP(H21,Price_Table,Standard,FALSE))</f>
        <v>0</v>
      </c>
      <c r="K22" s="6">
        <f>IF(H22*J22&lt;0,"Quantity must be at least 0",H22*J22)</f>
        <v>0</v>
      </c>
      <c r="L22" s="41"/>
    </row>
    <row r="23" spans="7:12" ht="15">
      <c r="G23" s="8" t="s">
        <v>20</v>
      </c>
      <c r="H23" s="22">
        <v>0</v>
      </c>
      <c r="I23" s="5" t="s">
        <v>22</v>
      </c>
      <c r="J23" s="35">
        <f>IF(ISBLANK(H21),0,VLOOKUP(H21,Price_Table,Premium,FALSE))</f>
        <v>0</v>
      </c>
      <c r="K23" s="6">
        <f>IF(H23*J23&lt;0,"Quantity must be at least 0",H23*J23)</f>
        <v>0</v>
      </c>
      <c r="L23" s="41"/>
    </row>
    <row r="24" spans="7:12" ht="15">
      <c r="G24" s="8"/>
      <c r="H24" s="8"/>
      <c r="I24" s="37"/>
      <c r="J24" s="35"/>
      <c r="K24" s="36" t="s">
        <v>21</v>
      </c>
      <c r="L24" s="42">
        <f>SUM(K21:K23)</f>
        <v>0</v>
      </c>
    </row>
    <row r="25" spans="7:12" ht="15.75">
      <c r="G25" s="15"/>
      <c r="H25" s="14"/>
      <c r="I25" s="14"/>
      <c r="J25" s="13"/>
      <c r="K25" s="13"/>
      <c r="L25" s="40"/>
    </row>
    <row r="26" spans="7:12" ht="15">
      <c r="G26" s="37" t="s">
        <v>14</v>
      </c>
      <c r="H26" s="50"/>
      <c r="I26" s="51" t="s">
        <v>22</v>
      </c>
      <c r="J26" s="52">
        <f>Sales_Tax</f>
        <v>0.05</v>
      </c>
      <c r="K26" s="50"/>
      <c r="L26" s="53">
        <f>SUM(L$1:L25)*J26</f>
        <v>0</v>
      </c>
    </row>
    <row r="27" spans="8:9" ht="15">
      <c r="H27"/>
      <c r="I27"/>
    </row>
    <row r="28" spans="8:9" ht="15">
      <c r="H28"/>
      <c r="I28"/>
    </row>
    <row r="29" spans="10:12" ht="15">
      <c r="J29" s="3"/>
      <c r="K29" s="3"/>
      <c r="L29" s="44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Waterloo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Tompa</dc:creator>
  <cp:keywords/>
  <dc:description/>
  <cp:lastModifiedBy>Frank Tompa</cp:lastModifiedBy>
  <dcterms:created xsi:type="dcterms:W3CDTF">2009-07-07T04:56:47Z</dcterms:created>
  <dcterms:modified xsi:type="dcterms:W3CDTF">2009-07-07T15:59:04Z</dcterms:modified>
  <cp:category/>
  <cp:version/>
  <cp:contentType/>
  <cp:contentStatus/>
</cp:coreProperties>
</file>