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Raheel.Zeeshan-PC\Desktop\Post Create\New folder\"/>
    </mc:Choice>
  </mc:AlternateContent>
  <bookViews>
    <workbookView xWindow="0" yWindow="0" windowWidth="20490" windowHeight="7755"/>
  </bookViews>
  <sheets>
    <sheet name="Overview" sheetId="12" r:id="rId1"/>
    <sheet name="Detailed View" sheetId="11" state="hidden" r:id="rId2"/>
    <sheet name="DatabaseHolidays" sheetId="13" state="veryHidden" r:id="rId3"/>
    <sheet name="Database" sheetId="14" state="hidden" r:id="rId4"/>
    <sheet name="Settings" sheetId="8" state="hidden" r:id="rId5"/>
  </sheets>
  <definedNames>
    <definedName name="BasicRange">Settings!$M$15</definedName>
    <definedName name="FirstYear">Settings!$M$4</definedName>
    <definedName name="ListAnnualLeaveColour">TblAnnualLeaveType[[#All],[Colour]]</definedName>
    <definedName name="ListAnnualLeaveID">TblAnnualLeaveType[[#All],[ID]]</definedName>
    <definedName name="ListAnnualLeaveType">TblAnnualLeaveType[[#All],[Type]]</definedName>
    <definedName name="ListDatesInDatabase">TblDatabase[Date]</definedName>
    <definedName name="ListDepartment">TblEmployeeList[[#All],[Department]]</definedName>
    <definedName name="ListEmployeeID">TblEmployeeList[[#All],[ID]]</definedName>
    <definedName name="ListEmployeeNames">TblEmployeeList[[#All],[Name and Surname]]</definedName>
    <definedName name="ListEmployeeNamesInDatabase">TblDatabase[Name and Surname]</definedName>
    <definedName name="ListEntitlement">TblEmployeeList[[#All],[Annual leave entitlement]]</definedName>
    <definedName name="ListHolidays">TblOfficeHolidays[[#All],[Date]]</definedName>
    <definedName name="ListLeaveCarriedOver">TblEmployeeList[[#All],[Annual leave carried over]]</definedName>
    <definedName name="ListLeaveCategoryForColumnOther">Settings!$AL$7:$AL$10</definedName>
    <definedName name="ListLeaveCategoryInDatabase">TblDatabase[Leave Category]</definedName>
    <definedName name="ListLeaveColourInDatabase">TblDatabase[Leave Colour]</definedName>
    <definedName name="ListLeaveTypeInDatabase">TblDatabase[Leave Type]</definedName>
    <definedName name="ListLeaveWeightInDatabase">TblDatabase[Leave Weighting]</definedName>
    <definedName name="ListRange">TblRange[Range]</definedName>
    <definedName name="ListRowNumberInDatabase">TblDatabase[Row No]</definedName>
    <definedName name="ListStatistics">TblStatistics[Employee statistics]</definedName>
    <definedName name="Name">'Detailed View'!$B$5</definedName>
    <definedName name="_xlnm.Print_Area" localSheetId="1">'Detailed View'!$B$2:$AU$26</definedName>
    <definedName name="_xlnm.Print_Area" localSheetId="0">Overview!$B$2:$NL$45</definedName>
    <definedName name="_xlnm.Print_Area" localSheetId="4">Settings!$A$1:$R$17</definedName>
    <definedName name="Protected">Settings!$Z$7</definedName>
    <definedName name="ShowMessage1">Settings!$Z$9</definedName>
    <definedName name="ShowMessage2">Settings!$Z$11</definedName>
    <definedName name="Statistics">Settings!$AO$3</definedName>
    <definedName name="ThisYear">Settings!$Z$5</definedName>
    <definedName name="VarCalendarRange1">Settings!$AK$5</definedName>
    <definedName name="VarCalendarRange2">Settings!$AK$6</definedName>
    <definedName name="VarCalendarRange3">Settings!$AK$7</definedName>
    <definedName name="VarCalendarRange4">Settings!$AK$8</definedName>
    <definedName name="VarFirstDay1">Settings!$AE$5</definedName>
    <definedName name="VarFirstDay2">Settings!$AE$6</definedName>
    <definedName name="VarSelectedFirstDay">Settings!$M$6</definedName>
  </definedNames>
  <calcPr calcId="152511"/>
</workbook>
</file>

<file path=xl/calcChain.xml><?xml version="1.0" encoding="utf-8"?>
<calcChain xmlns="http://schemas.openxmlformats.org/spreadsheetml/2006/main">
  <c r="C29" i="13" l="1"/>
  <c r="F29" i="13"/>
  <c r="G29" i="13"/>
  <c r="H29" i="13"/>
  <c r="I29" i="13"/>
  <c r="J29" i="13"/>
  <c r="C28" i="13"/>
  <c r="F28" i="13"/>
  <c r="G28" i="13"/>
  <c r="H28" i="13"/>
  <c r="I28" i="13"/>
  <c r="J28" i="13"/>
  <c r="C27" i="13"/>
  <c r="F27" i="13"/>
  <c r="G27" i="13"/>
  <c r="H27" i="13"/>
  <c r="I27" i="13"/>
  <c r="J27" i="13"/>
  <c r="C26" i="13"/>
  <c r="F26" i="13"/>
  <c r="G26" i="13"/>
  <c r="H26" i="13"/>
  <c r="I26" i="13"/>
  <c r="J26" i="13"/>
  <c r="C25" i="13"/>
  <c r="F25" i="13"/>
  <c r="G25" i="13"/>
  <c r="H25" i="13"/>
  <c r="I25" i="13"/>
  <c r="J25" i="13"/>
  <c r="C24" i="13"/>
  <c r="F24" i="13"/>
  <c r="G24" i="13"/>
  <c r="H24" i="13"/>
  <c r="I24" i="13"/>
  <c r="J24" i="13"/>
  <c r="C23" i="13"/>
  <c r="F23" i="13"/>
  <c r="G23" i="13"/>
  <c r="H23" i="13"/>
  <c r="I23" i="13"/>
  <c r="J23" i="13"/>
  <c r="C22" i="13"/>
  <c r="F22" i="13"/>
  <c r="G22" i="13"/>
  <c r="H22" i="13"/>
  <c r="I22" i="13"/>
  <c r="J22" i="13"/>
  <c r="C21" i="13"/>
  <c r="F21" i="13"/>
  <c r="G21" i="13"/>
  <c r="H21" i="13"/>
  <c r="I21" i="13"/>
  <c r="J21" i="13"/>
  <c r="C20" i="13"/>
  <c r="F20" i="13"/>
  <c r="G20" i="13"/>
  <c r="H20" i="13"/>
  <c r="I20" i="13"/>
  <c r="J20" i="13"/>
  <c r="C19" i="13"/>
  <c r="F19" i="13"/>
  <c r="G19" i="13"/>
  <c r="H19" i="13"/>
  <c r="I19" i="13"/>
  <c r="J19" i="13"/>
  <c r="C18" i="13"/>
  <c r="F18" i="13"/>
  <c r="G18" i="13"/>
  <c r="H18" i="13"/>
  <c r="I18" i="13"/>
  <c r="J18" i="13"/>
  <c r="C17" i="13"/>
  <c r="F17" i="13"/>
  <c r="G17" i="13"/>
  <c r="H17" i="13"/>
  <c r="I17" i="13"/>
  <c r="J17" i="13"/>
  <c r="C16" i="13"/>
  <c r="F16" i="13"/>
  <c r="G16" i="13"/>
  <c r="H16" i="13"/>
  <c r="I16" i="13"/>
  <c r="J16" i="13"/>
  <c r="C15" i="13"/>
  <c r="F15" i="13"/>
  <c r="G15" i="13"/>
  <c r="H15" i="13"/>
  <c r="I15" i="13"/>
  <c r="J15" i="13"/>
  <c r="C14" i="13"/>
  <c r="F14" i="13"/>
  <c r="G14" i="13"/>
  <c r="H14" i="13"/>
  <c r="I14" i="13"/>
  <c r="J14" i="13"/>
  <c r="C13" i="13"/>
  <c r="F13" i="13"/>
  <c r="G13" i="13"/>
  <c r="H13" i="13"/>
  <c r="I13" i="13"/>
  <c r="J13" i="13"/>
  <c r="C12" i="13"/>
  <c r="F12" i="13"/>
  <c r="G12" i="13"/>
  <c r="H12" i="13"/>
  <c r="I12" i="13"/>
  <c r="J12" i="13"/>
  <c r="C11" i="13"/>
  <c r="F11" i="13"/>
  <c r="G11" i="13"/>
  <c r="H11" i="13"/>
  <c r="I11" i="13"/>
  <c r="J11" i="13"/>
  <c r="C10" i="13"/>
  <c r="F10" i="13"/>
  <c r="G10" i="13"/>
  <c r="H10" i="13"/>
  <c r="I10" i="13"/>
  <c r="J10" i="13"/>
  <c r="C9" i="13"/>
  <c r="F9" i="13"/>
  <c r="G9" i="13"/>
  <c r="H9" i="13"/>
  <c r="I9" i="13"/>
  <c r="J9" i="13"/>
  <c r="C8" i="13"/>
  <c r="F8" i="13"/>
  <c r="G8" i="13"/>
  <c r="H8" i="13"/>
  <c r="I8" i="13"/>
  <c r="J8" i="13"/>
  <c r="C7" i="13"/>
  <c r="F7" i="13"/>
  <c r="G7" i="13"/>
  <c r="H7" i="13"/>
  <c r="I7" i="13"/>
  <c r="J7" i="13"/>
  <c r="C6" i="13"/>
  <c r="F6" i="13"/>
  <c r="G6" i="13"/>
  <c r="H6" i="13"/>
  <c r="I6" i="13"/>
  <c r="J6" i="13"/>
  <c r="C5" i="13"/>
  <c r="F5" i="13"/>
  <c r="G5" i="13"/>
  <c r="H5" i="13"/>
  <c r="I5" i="13"/>
  <c r="J5" i="13"/>
  <c r="C4" i="13"/>
  <c r="F4" i="13"/>
  <c r="G4" i="13"/>
  <c r="H4" i="13"/>
  <c r="I4" i="13"/>
  <c r="J4" i="13"/>
  <c r="I21" i="12"/>
  <c r="H21" i="12"/>
  <c r="G21" i="12"/>
  <c r="D6" i="8" l="1"/>
  <c r="D5" i="8"/>
  <c r="B5" i="8" l="1"/>
  <c r="B6" i="8"/>
  <c r="M18" i="8"/>
  <c r="AL5" i="8" s="1"/>
  <c r="AL6" i="8"/>
  <c r="AL10" i="8"/>
  <c r="AL9" i="8"/>
  <c r="AL8" i="8"/>
  <c r="AL7" i="8"/>
  <c r="H3" i="8"/>
  <c r="H14" i="8"/>
  <c r="H17" i="8"/>
  <c r="H12" i="8" l="1"/>
  <c r="H11" i="8"/>
  <c r="H10" i="8"/>
  <c r="H9" i="8"/>
  <c r="Y7" i="11"/>
  <c r="AO3" i="8"/>
  <c r="B2" i="8"/>
  <c r="F9" i="14"/>
  <c r="F8" i="14"/>
  <c r="F7" i="14"/>
  <c r="B18" i="12" s="1"/>
  <c r="F6" i="14"/>
  <c r="I3" i="14"/>
  <c r="I6" i="11" s="1"/>
  <c r="H3" i="14"/>
  <c r="I5" i="11" s="1"/>
  <c r="G3" i="14"/>
  <c r="C2" i="14"/>
  <c r="J3" i="13"/>
  <c r="I3" i="13"/>
  <c r="H3" i="13"/>
  <c r="G3" i="13"/>
  <c r="F3" i="13"/>
  <c r="C3" i="13"/>
  <c r="B14" i="11"/>
  <c r="B17" i="11" s="1"/>
  <c r="F12" i="11"/>
  <c r="F13" i="11" s="1"/>
  <c r="O10" i="11"/>
  <c r="I10" i="11"/>
  <c r="B10" i="11"/>
  <c r="AO9" i="11"/>
  <c r="AG9" i="11"/>
  <c r="Y9" i="11"/>
  <c r="O9" i="11"/>
  <c r="I9" i="11"/>
  <c r="AO8" i="11"/>
  <c r="AG8" i="11"/>
  <c r="Y8" i="11"/>
  <c r="O8" i="11"/>
  <c r="I8" i="11"/>
  <c r="AO7" i="11"/>
  <c r="AG7" i="11"/>
  <c r="I7" i="11"/>
  <c r="AO6" i="11"/>
  <c r="AG6" i="11"/>
  <c r="Y6" i="11"/>
  <c r="B6" i="11"/>
  <c r="B4" i="11"/>
  <c r="AR2" i="11"/>
  <c r="AC2" i="11"/>
  <c r="V2" i="11"/>
  <c r="B2" i="11"/>
  <c r="A23" i="12"/>
  <c r="B21" i="12"/>
  <c r="F21" i="12" s="1"/>
  <c r="B20" i="12"/>
  <c r="B17" i="12"/>
  <c r="NK16" i="12"/>
  <c r="NJ16" i="12"/>
  <c r="NI16" i="12"/>
  <c r="NH16" i="12"/>
  <c r="NG16" i="12"/>
  <c r="NF16" i="12"/>
  <c r="NE16" i="12"/>
  <c r="ND16" i="12"/>
  <c r="NC16" i="12"/>
  <c r="NB16" i="12"/>
  <c r="NA16" i="12"/>
  <c r="MZ16" i="12"/>
  <c r="MY16" i="12"/>
  <c r="MX16" i="12"/>
  <c r="MW16" i="12"/>
  <c r="MV16" i="12"/>
  <c r="MU16" i="12"/>
  <c r="MT16" i="12"/>
  <c r="MS16" i="12"/>
  <c r="MR16" i="12"/>
  <c r="MQ16" i="12"/>
  <c r="MP16" i="12"/>
  <c r="MO16" i="12"/>
  <c r="MN16" i="12"/>
  <c r="MM16" i="12"/>
  <c r="ML16" i="12"/>
  <c r="MK16" i="12"/>
  <c r="MJ16" i="12"/>
  <c r="MI16" i="12"/>
  <c r="MH16" i="12"/>
  <c r="MG16" i="12"/>
  <c r="MF16" i="12"/>
  <c r="ME16" i="12"/>
  <c r="MD16" i="12"/>
  <c r="MC16" i="12"/>
  <c r="MB16" i="12"/>
  <c r="MA16" i="12"/>
  <c r="LZ16" i="12"/>
  <c r="LY16" i="12"/>
  <c r="LX16" i="12"/>
  <c r="LW16" i="12"/>
  <c r="LV16" i="12"/>
  <c r="LU16" i="12"/>
  <c r="LT16" i="12"/>
  <c r="LS16" i="12"/>
  <c r="LR16" i="12"/>
  <c r="LQ16" i="12"/>
  <c r="LP16" i="12"/>
  <c r="LO16" i="12"/>
  <c r="LN16" i="12"/>
  <c r="LM16" i="12"/>
  <c r="LL16" i="12"/>
  <c r="LK16" i="12"/>
  <c r="LJ16" i="12"/>
  <c r="LI16" i="12"/>
  <c r="LH16" i="12"/>
  <c r="LG16" i="12"/>
  <c r="LF16" i="12"/>
  <c r="LE16" i="12"/>
  <c r="LD16" i="12"/>
  <c r="LC16" i="12"/>
  <c r="LB16" i="12"/>
  <c r="LA16" i="12"/>
  <c r="KZ16" i="12"/>
  <c r="KY16" i="12"/>
  <c r="KX16" i="12"/>
  <c r="KW16" i="12"/>
  <c r="KV16" i="12"/>
  <c r="KU16" i="12"/>
  <c r="KT16" i="12"/>
  <c r="KS16" i="12"/>
  <c r="KR16" i="12"/>
  <c r="KQ16" i="12"/>
  <c r="KP16" i="12"/>
  <c r="KO16" i="12"/>
  <c r="KN16" i="12"/>
  <c r="KM16" i="12"/>
  <c r="KL16" i="12"/>
  <c r="KK16" i="12"/>
  <c r="KJ16" i="12"/>
  <c r="KI16" i="12"/>
  <c r="KH16" i="12"/>
  <c r="KG16" i="12"/>
  <c r="KF16" i="12"/>
  <c r="KE16" i="12"/>
  <c r="KD16" i="12"/>
  <c r="KC16" i="12"/>
  <c r="KB16" i="12"/>
  <c r="KA16" i="12"/>
  <c r="JZ16" i="12"/>
  <c r="JY16" i="12"/>
  <c r="JX16" i="12"/>
  <c r="JW16" i="12"/>
  <c r="JV16" i="12"/>
  <c r="JU16" i="12"/>
  <c r="JT16" i="12"/>
  <c r="JS16" i="12"/>
  <c r="JR16" i="12"/>
  <c r="JQ16" i="12"/>
  <c r="JP16" i="12"/>
  <c r="JO16" i="12"/>
  <c r="JN16" i="12"/>
  <c r="JM16" i="12"/>
  <c r="JL16" i="12"/>
  <c r="JK16" i="12"/>
  <c r="JJ16" i="12"/>
  <c r="JI16" i="12"/>
  <c r="JH16" i="12"/>
  <c r="JG16" i="12"/>
  <c r="JF16" i="12"/>
  <c r="JE16" i="12"/>
  <c r="JD16" i="12"/>
  <c r="JC16" i="12"/>
  <c r="JB16" i="12"/>
  <c r="JA16" i="12"/>
  <c r="IZ16" i="12"/>
  <c r="IY16" i="12"/>
  <c r="IX16" i="12"/>
  <c r="IW16" i="12"/>
  <c r="IV16" i="12"/>
  <c r="IU16" i="12"/>
  <c r="IT16" i="12"/>
  <c r="IS16" i="12"/>
  <c r="IR16" i="12"/>
  <c r="IQ16" i="12"/>
  <c r="IP16" i="12"/>
  <c r="IO16" i="12"/>
  <c r="IN16" i="12"/>
  <c r="IM16" i="12"/>
  <c r="IL16" i="12"/>
  <c r="IK16" i="12"/>
  <c r="IJ16" i="12"/>
  <c r="II16" i="12"/>
  <c r="IH16" i="12"/>
  <c r="IG16" i="12"/>
  <c r="IF16" i="12"/>
  <c r="IE16" i="12"/>
  <c r="ID16" i="12"/>
  <c r="IC16" i="12"/>
  <c r="IB16" i="12"/>
  <c r="IA16" i="12"/>
  <c r="HZ16" i="12"/>
  <c r="HY16" i="12"/>
  <c r="HX16" i="12"/>
  <c r="HW16" i="12"/>
  <c r="HV16" i="12"/>
  <c r="HU16" i="12"/>
  <c r="HT16" i="12"/>
  <c r="HS16" i="12"/>
  <c r="HR16" i="12"/>
  <c r="HQ16" i="12"/>
  <c r="HP16" i="12"/>
  <c r="HO16" i="12"/>
  <c r="HN16" i="12"/>
  <c r="HM16" i="12"/>
  <c r="HL16" i="12"/>
  <c r="HK16" i="12"/>
  <c r="HJ16" i="12"/>
  <c r="HI16" i="12"/>
  <c r="HH16" i="12"/>
  <c r="HG16" i="12"/>
  <c r="HF16" i="12"/>
  <c r="HE16" i="12"/>
  <c r="HD16" i="12"/>
  <c r="HC16" i="12"/>
  <c r="HB16" i="12"/>
  <c r="HA16" i="12"/>
  <c r="GZ16" i="12"/>
  <c r="GY16" i="12"/>
  <c r="GX16" i="12"/>
  <c r="GW16" i="12"/>
  <c r="GV16" i="12"/>
  <c r="GU16" i="12"/>
  <c r="GT16" i="12"/>
  <c r="GS16" i="12"/>
  <c r="GR16" i="12"/>
  <c r="GQ16" i="12"/>
  <c r="GP16" i="12"/>
  <c r="GO16" i="12"/>
  <c r="GN16" i="12"/>
  <c r="GM16" i="12"/>
  <c r="GL16" i="12"/>
  <c r="GK16" i="12"/>
  <c r="GJ16" i="12"/>
  <c r="GI16" i="12"/>
  <c r="GH16" i="12"/>
  <c r="GG16" i="12"/>
  <c r="GF16" i="12"/>
  <c r="GE16" i="12"/>
  <c r="GD16" i="12"/>
  <c r="GC16" i="12"/>
  <c r="GB16" i="12"/>
  <c r="GA16" i="12"/>
  <c r="FZ16" i="12"/>
  <c r="FY16" i="12"/>
  <c r="FX16" i="12"/>
  <c r="FW16" i="12"/>
  <c r="FV16" i="12"/>
  <c r="FU16" i="12"/>
  <c r="FT16" i="12"/>
  <c r="FS16" i="12"/>
  <c r="FR16" i="12"/>
  <c r="FQ16" i="12"/>
  <c r="FP16" i="12"/>
  <c r="FO16" i="12"/>
  <c r="FN16" i="12"/>
  <c r="FM16" i="12"/>
  <c r="FL16" i="12"/>
  <c r="FK16" i="12"/>
  <c r="FJ16" i="12"/>
  <c r="FI16" i="12"/>
  <c r="FH16" i="12"/>
  <c r="FG16" i="12"/>
  <c r="FF16" i="12"/>
  <c r="FE16" i="12"/>
  <c r="FD16" i="12"/>
  <c r="FC16" i="12"/>
  <c r="FB16" i="12"/>
  <c r="FA16" i="12"/>
  <c r="EZ16" i="12"/>
  <c r="EY16" i="12"/>
  <c r="EX16" i="12"/>
  <c r="EW16" i="12"/>
  <c r="EV16" i="12"/>
  <c r="EU16" i="12"/>
  <c r="ET16" i="12"/>
  <c r="ES16" i="12"/>
  <c r="ER16" i="12"/>
  <c r="EQ16" i="12"/>
  <c r="EP16" i="12"/>
  <c r="EO16" i="12"/>
  <c r="EN16" i="12"/>
  <c r="EM16" i="12"/>
  <c r="EL16" i="12"/>
  <c r="EK16" i="12"/>
  <c r="EJ16" i="12"/>
  <c r="EI16" i="12"/>
  <c r="EH16" i="12"/>
  <c r="EG16" i="12"/>
  <c r="EF16" i="12"/>
  <c r="EE16" i="12"/>
  <c r="ED16" i="12"/>
  <c r="EC16" i="12"/>
  <c r="EB16" i="12"/>
  <c r="EA16" i="12"/>
  <c r="DZ16" i="12"/>
  <c r="DY16" i="12"/>
  <c r="DX16" i="12"/>
  <c r="DW16" i="12"/>
  <c r="DV16" i="12"/>
  <c r="DU16" i="12"/>
  <c r="DT16" i="12"/>
  <c r="DS16" i="12"/>
  <c r="DR16" i="12"/>
  <c r="DQ16" i="12"/>
  <c r="DP16" i="12"/>
  <c r="DO16" i="12"/>
  <c r="DN16" i="12"/>
  <c r="DM16" i="12"/>
  <c r="DL16" i="12"/>
  <c r="DK16" i="12"/>
  <c r="DJ16" i="12"/>
  <c r="DI16" i="12"/>
  <c r="DH16" i="12"/>
  <c r="DG16" i="12"/>
  <c r="DF16" i="12"/>
  <c r="DE16" i="12"/>
  <c r="DD16" i="12"/>
  <c r="DC16" i="12"/>
  <c r="DB16" i="12"/>
  <c r="DA16" i="12"/>
  <c r="CZ16" i="12"/>
  <c r="CY16" i="12"/>
  <c r="CX16" i="12"/>
  <c r="CW16" i="12"/>
  <c r="CV16" i="12"/>
  <c r="CU16" i="12"/>
  <c r="CT16" i="12"/>
  <c r="CS16" i="12"/>
  <c r="CR16" i="12"/>
  <c r="CQ16" i="12"/>
  <c r="CP16" i="12"/>
  <c r="CO16" i="12"/>
  <c r="CN16" i="12"/>
  <c r="CM16" i="12"/>
  <c r="CL16" i="12"/>
  <c r="CK16" i="12"/>
  <c r="CJ16" i="12"/>
  <c r="CI16" i="12"/>
  <c r="CH16" i="12"/>
  <c r="CG16" i="12"/>
  <c r="CF16" i="12"/>
  <c r="CE16" i="12"/>
  <c r="CD16" i="12"/>
  <c r="CC16" i="12"/>
  <c r="CB16" i="12"/>
  <c r="CA16" i="12"/>
  <c r="BZ16" i="12"/>
  <c r="BY16" i="12"/>
  <c r="BX16" i="12"/>
  <c r="BW16" i="12"/>
  <c r="BV16" i="12"/>
  <c r="BU16" i="12"/>
  <c r="BT16" i="12"/>
  <c r="BS16" i="12"/>
  <c r="BR16" i="12"/>
  <c r="BQ16" i="12"/>
  <c r="BP16" i="12"/>
  <c r="BO16" i="12"/>
  <c r="BN16" i="12"/>
  <c r="BM16" i="12"/>
  <c r="BL16" i="12"/>
  <c r="BK16" i="12"/>
  <c r="BJ16" i="12"/>
  <c r="BI16" i="12"/>
  <c r="BH16" i="12"/>
  <c r="BG16" i="12"/>
  <c r="BF16" i="12"/>
  <c r="BE16" i="12"/>
  <c r="BD16" i="12"/>
  <c r="BC16" i="12"/>
  <c r="BB16" i="12"/>
  <c r="BA16" i="12"/>
  <c r="AZ16" i="12"/>
  <c r="AY16" i="12"/>
  <c r="AX16" i="12"/>
  <c r="AW16" i="12"/>
  <c r="AV16" i="12"/>
  <c r="AU16" i="12"/>
  <c r="AT16" i="12"/>
  <c r="AS16" i="12"/>
  <c r="AR16" i="12"/>
  <c r="AQ16" i="12"/>
  <c r="AP16" i="12"/>
  <c r="AO16" i="12"/>
  <c r="AN16" i="12"/>
  <c r="AM16" i="12"/>
  <c r="AL16" i="12"/>
  <c r="AK16" i="12"/>
  <c r="AJ16" i="12"/>
  <c r="AI16" i="12"/>
  <c r="AH16" i="12"/>
  <c r="AG16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B15" i="12"/>
  <c r="J14" i="12"/>
  <c r="K14" i="12" s="1"/>
  <c r="L14" i="12" s="1"/>
  <c r="M14" i="12" s="1"/>
  <c r="N14" i="12" s="1"/>
  <c r="G9" i="12"/>
  <c r="F9" i="12"/>
  <c r="F7" i="12"/>
  <c r="L12" i="12" l="1"/>
  <c r="L13" i="12" s="1"/>
  <c r="J12" i="12"/>
  <c r="J22" i="12" s="1"/>
  <c r="K12" i="12"/>
  <c r="K22" i="12" s="1"/>
  <c r="F17" i="11"/>
  <c r="M12" i="12"/>
  <c r="M22" i="12" s="1"/>
  <c r="O14" i="12"/>
  <c r="N12" i="12"/>
  <c r="B19" i="12"/>
  <c r="L22" i="12"/>
  <c r="R5" i="11"/>
  <c r="B23" i="11"/>
  <c r="F23" i="11" s="1"/>
  <c r="B19" i="11"/>
  <c r="F19" i="11" s="1"/>
  <c r="B18" i="11"/>
  <c r="F18" i="11" s="1"/>
  <c r="G18" i="11" s="1"/>
  <c r="H18" i="11" s="1"/>
  <c r="I18" i="11" s="1"/>
  <c r="J18" i="11" s="1"/>
  <c r="K18" i="11" s="1"/>
  <c r="L18" i="11" s="1"/>
  <c r="M18" i="11" s="1"/>
  <c r="N18" i="11" s="1"/>
  <c r="O18" i="11" s="1"/>
  <c r="P18" i="11" s="1"/>
  <c r="Q18" i="11" s="1"/>
  <c r="R18" i="11" s="1"/>
  <c r="S18" i="11" s="1"/>
  <c r="T18" i="11" s="1"/>
  <c r="U18" i="11" s="1"/>
  <c r="V18" i="11" s="1"/>
  <c r="W18" i="11" s="1"/>
  <c r="X18" i="11" s="1"/>
  <c r="Y18" i="11" s="1"/>
  <c r="Z18" i="11" s="1"/>
  <c r="AA18" i="11" s="1"/>
  <c r="AB18" i="11" s="1"/>
  <c r="AC18" i="11" s="1"/>
  <c r="AD18" i="11" s="1"/>
  <c r="AE18" i="11" s="1"/>
  <c r="AF18" i="11" s="1"/>
  <c r="AG18" i="11" s="1"/>
  <c r="AH18" i="11" s="1"/>
  <c r="AI18" i="11" s="1"/>
  <c r="AJ18" i="11" s="1"/>
  <c r="AK18" i="11" s="1"/>
  <c r="B25" i="11"/>
  <c r="M9" i="11" s="1"/>
  <c r="B24" i="11"/>
  <c r="F24" i="11" s="1"/>
  <c r="B22" i="11"/>
  <c r="F22" i="11" s="1"/>
  <c r="B21" i="11"/>
  <c r="F21" i="11" s="1"/>
  <c r="B20" i="11"/>
  <c r="F20" i="11" s="1"/>
  <c r="B16" i="11"/>
  <c r="F16" i="11" s="1"/>
  <c r="B15" i="11"/>
  <c r="F15" i="11" s="1"/>
  <c r="F14" i="11"/>
  <c r="G12" i="11"/>
  <c r="M13" i="12" l="1"/>
  <c r="J13" i="12"/>
  <c r="M8" i="11"/>
  <c r="K13" i="12"/>
  <c r="S10" i="11"/>
  <c r="G18" i="12"/>
  <c r="H18" i="12"/>
  <c r="G20" i="12"/>
  <c r="H19" i="12"/>
  <c r="I19" i="12"/>
  <c r="I17" i="12"/>
  <c r="I20" i="12"/>
  <c r="H17" i="12"/>
  <c r="G19" i="12"/>
  <c r="G17" i="12"/>
  <c r="I18" i="12"/>
  <c r="H20" i="12"/>
  <c r="S8" i="11"/>
  <c r="S9" i="11"/>
  <c r="M10" i="11"/>
  <c r="R6" i="11"/>
  <c r="R7" i="11" s="1"/>
  <c r="G16" i="11"/>
  <c r="G24" i="11"/>
  <c r="G23" i="11"/>
  <c r="F17" i="12"/>
  <c r="F18" i="12"/>
  <c r="F20" i="12"/>
  <c r="G14" i="11"/>
  <c r="G21" i="11"/>
  <c r="H21" i="11" s="1"/>
  <c r="I21" i="11" s="1"/>
  <c r="J21" i="11" s="1"/>
  <c r="K21" i="11" s="1"/>
  <c r="L21" i="11" s="1"/>
  <c r="M21" i="11" s="1"/>
  <c r="N21" i="11" s="1"/>
  <c r="O21" i="11" s="1"/>
  <c r="P21" i="11" s="1"/>
  <c r="Q21" i="11" s="1"/>
  <c r="R21" i="11" s="1"/>
  <c r="S21" i="11" s="1"/>
  <c r="T21" i="11" s="1"/>
  <c r="U21" i="11" s="1"/>
  <c r="V21" i="11" s="1"/>
  <c r="W21" i="11" s="1"/>
  <c r="X21" i="11" s="1"/>
  <c r="Y21" i="11" s="1"/>
  <c r="Z21" i="11" s="1"/>
  <c r="AA21" i="11" s="1"/>
  <c r="AB21" i="11" s="1"/>
  <c r="AC21" i="11" s="1"/>
  <c r="AD21" i="11" s="1"/>
  <c r="AE21" i="11" s="1"/>
  <c r="AF21" i="11" s="1"/>
  <c r="AG21" i="11" s="1"/>
  <c r="AH21" i="11" s="1"/>
  <c r="AI21" i="11" s="1"/>
  <c r="AJ21" i="11" s="1"/>
  <c r="AK21" i="11" s="1"/>
  <c r="AL21" i="11" s="1"/>
  <c r="G15" i="11"/>
  <c r="H15" i="11" s="1"/>
  <c r="I15" i="11" s="1"/>
  <c r="J15" i="11" s="1"/>
  <c r="K15" i="11" s="1"/>
  <c r="L15" i="11" s="1"/>
  <c r="M15" i="11" s="1"/>
  <c r="N15" i="11" s="1"/>
  <c r="O15" i="11" s="1"/>
  <c r="P15" i="11" s="1"/>
  <c r="Q15" i="11" s="1"/>
  <c r="R15" i="11" s="1"/>
  <c r="S15" i="11" s="1"/>
  <c r="T15" i="11" s="1"/>
  <c r="U15" i="11" s="1"/>
  <c r="V15" i="11" s="1"/>
  <c r="W15" i="11" s="1"/>
  <c r="X15" i="11" s="1"/>
  <c r="Y15" i="11" s="1"/>
  <c r="Z15" i="11" s="1"/>
  <c r="AA15" i="11" s="1"/>
  <c r="AB15" i="11" s="1"/>
  <c r="AC15" i="11" s="1"/>
  <c r="AD15" i="11" s="1"/>
  <c r="AE15" i="11" s="1"/>
  <c r="AF15" i="11" s="1"/>
  <c r="AG15" i="11" s="1"/>
  <c r="AH15" i="11" s="1"/>
  <c r="AI15" i="11" s="1"/>
  <c r="AJ15" i="11" s="1"/>
  <c r="G22" i="11"/>
  <c r="G19" i="11"/>
  <c r="F19" i="12"/>
  <c r="H12" i="11"/>
  <c r="H16" i="11" s="1"/>
  <c r="I16" i="11" s="1"/>
  <c r="J16" i="11" s="1"/>
  <c r="K16" i="11" s="1"/>
  <c r="L16" i="11" s="1"/>
  <c r="M16" i="11" s="1"/>
  <c r="N16" i="11" s="1"/>
  <c r="O16" i="11" s="1"/>
  <c r="P16" i="11" s="1"/>
  <c r="Q16" i="11" s="1"/>
  <c r="R16" i="11" s="1"/>
  <c r="S16" i="11" s="1"/>
  <c r="T16" i="11" s="1"/>
  <c r="U16" i="11" s="1"/>
  <c r="V16" i="11" s="1"/>
  <c r="W16" i="11" s="1"/>
  <c r="X16" i="11" s="1"/>
  <c r="Y16" i="11" s="1"/>
  <c r="Z16" i="11" s="1"/>
  <c r="AA16" i="11" s="1"/>
  <c r="AB16" i="11" s="1"/>
  <c r="AC16" i="11" s="1"/>
  <c r="AD16" i="11" s="1"/>
  <c r="AE16" i="11" s="1"/>
  <c r="AF16" i="11" s="1"/>
  <c r="AG16" i="11" s="1"/>
  <c r="AH16" i="11" s="1"/>
  <c r="AI16" i="11" s="1"/>
  <c r="AJ16" i="11" s="1"/>
  <c r="AK16" i="11" s="1"/>
  <c r="AL16" i="11" s="1"/>
  <c r="AM16" i="11" s="1"/>
  <c r="G13" i="11"/>
  <c r="G20" i="11"/>
  <c r="F25" i="11"/>
  <c r="G25" i="11" s="1"/>
  <c r="G17" i="11"/>
  <c r="H17" i="11" s="1"/>
  <c r="N22" i="12"/>
  <c r="N13" i="12"/>
  <c r="P14" i="12"/>
  <c r="O12" i="12"/>
  <c r="H19" i="11" l="1"/>
  <c r="H25" i="11"/>
  <c r="H23" i="11"/>
  <c r="H22" i="11"/>
  <c r="H20" i="11"/>
  <c r="H13" i="11"/>
  <c r="I12" i="11"/>
  <c r="I17" i="11" s="1"/>
  <c r="O22" i="12"/>
  <c r="O13" i="12"/>
  <c r="Q14" i="12"/>
  <c r="P12" i="12"/>
  <c r="H14" i="11"/>
  <c r="H24" i="11"/>
  <c r="I24" i="11" s="1"/>
  <c r="J24" i="11" s="1"/>
  <c r="K24" i="11" s="1"/>
  <c r="L24" i="11" s="1"/>
  <c r="M24" i="11" s="1"/>
  <c r="N24" i="11" s="1"/>
  <c r="O24" i="11" s="1"/>
  <c r="P24" i="11" s="1"/>
  <c r="Q24" i="11" s="1"/>
  <c r="R24" i="11" s="1"/>
  <c r="S24" i="11" s="1"/>
  <c r="T24" i="11" s="1"/>
  <c r="U24" i="11" s="1"/>
  <c r="V24" i="11" s="1"/>
  <c r="W24" i="11" s="1"/>
  <c r="X24" i="11" s="1"/>
  <c r="Y24" i="11" s="1"/>
  <c r="Z24" i="11" s="1"/>
  <c r="AA24" i="11" s="1"/>
  <c r="AB24" i="11" s="1"/>
  <c r="AC24" i="11" s="1"/>
  <c r="AD24" i="11" s="1"/>
  <c r="AE24" i="11" s="1"/>
  <c r="AF24" i="11" s="1"/>
  <c r="AG24" i="11" s="1"/>
  <c r="AH24" i="11" s="1"/>
  <c r="AI24" i="11" s="1"/>
  <c r="AJ24" i="11" s="1"/>
  <c r="AK24" i="11" s="1"/>
  <c r="AL24" i="11" s="1"/>
  <c r="I25" i="11" l="1"/>
  <c r="I14" i="11"/>
  <c r="I20" i="11"/>
  <c r="I19" i="11"/>
  <c r="J19" i="11" s="1"/>
  <c r="K19" i="11" s="1"/>
  <c r="L19" i="11" s="1"/>
  <c r="M19" i="11" s="1"/>
  <c r="N19" i="11" s="1"/>
  <c r="O19" i="11" s="1"/>
  <c r="P19" i="11" s="1"/>
  <c r="Q19" i="11" s="1"/>
  <c r="R19" i="11" s="1"/>
  <c r="S19" i="11" s="1"/>
  <c r="T19" i="11" s="1"/>
  <c r="U19" i="11" s="1"/>
  <c r="V19" i="11" s="1"/>
  <c r="W19" i="11" s="1"/>
  <c r="X19" i="11" s="1"/>
  <c r="Y19" i="11" s="1"/>
  <c r="Z19" i="11" s="1"/>
  <c r="AA19" i="11" s="1"/>
  <c r="AB19" i="11" s="1"/>
  <c r="AC19" i="11" s="1"/>
  <c r="AD19" i="11" s="1"/>
  <c r="AE19" i="11" s="1"/>
  <c r="AF19" i="11" s="1"/>
  <c r="AG19" i="11" s="1"/>
  <c r="AH19" i="11" s="1"/>
  <c r="AI19" i="11" s="1"/>
  <c r="AJ19" i="11" s="1"/>
  <c r="AK19" i="11" s="1"/>
  <c r="AL19" i="11" s="1"/>
  <c r="AM19" i="11" s="1"/>
  <c r="I23" i="11"/>
  <c r="P22" i="12"/>
  <c r="P13" i="12"/>
  <c r="R14" i="12"/>
  <c r="Q12" i="12"/>
  <c r="J12" i="11"/>
  <c r="I13" i="11"/>
  <c r="I22" i="11"/>
  <c r="J13" i="11" l="1"/>
  <c r="K12" i="11"/>
  <c r="J20" i="1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Y20" i="11" s="1"/>
  <c r="Z20" i="11" s="1"/>
  <c r="AA20" i="11" s="1"/>
  <c r="AB20" i="11" s="1"/>
  <c r="AC20" i="11" s="1"/>
  <c r="AD20" i="11" s="1"/>
  <c r="AE20" i="11" s="1"/>
  <c r="AF20" i="11" s="1"/>
  <c r="AG20" i="11" s="1"/>
  <c r="AH20" i="11" s="1"/>
  <c r="AI20" i="11" s="1"/>
  <c r="AJ20" i="11" s="1"/>
  <c r="AK20" i="11" s="1"/>
  <c r="J17" i="11"/>
  <c r="K17" i="11" s="1"/>
  <c r="L17" i="11" s="1"/>
  <c r="M17" i="11" s="1"/>
  <c r="N17" i="11" s="1"/>
  <c r="O17" i="11" s="1"/>
  <c r="P17" i="11" s="1"/>
  <c r="Q17" i="11" s="1"/>
  <c r="R17" i="11" s="1"/>
  <c r="S17" i="11" s="1"/>
  <c r="T17" i="11" s="1"/>
  <c r="U17" i="11" s="1"/>
  <c r="V17" i="11" s="1"/>
  <c r="W17" i="11" s="1"/>
  <c r="X17" i="11" s="1"/>
  <c r="Y17" i="11" s="1"/>
  <c r="Z17" i="11" s="1"/>
  <c r="AA17" i="11" s="1"/>
  <c r="AB17" i="11" s="1"/>
  <c r="AC17" i="11" s="1"/>
  <c r="AD17" i="11" s="1"/>
  <c r="AE17" i="11" s="1"/>
  <c r="AF17" i="11" s="1"/>
  <c r="AG17" i="11" s="1"/>
  <c r="AH17" i="11" s="1"/>
  <c r="AI17" i="11" s="1"/>
  <c r="AJ17" i="11" s="1"/>
  <c r="Q22" i="12"/>
  <c r="Q13" i="12"/>
  <c r="J25" i="11"/>
  <c r="K25" i="11" s="1"/>
  <c r="L25" i="11" s="1"/>
  <c r="M25" i="11" s="1"/>
  <c r="N25" i="11" s="1"/>
  <c r="O25" i="11" s="1"/>
  <c r="P25" i="11" s="1"/>
  <c r="Q25" i="11" s="1"/>
  <c r="R25" i="11" s="1"/>
  <c r="S25" i="11" s="1"/>
  <c r="T25" i="11" s="1"/>
  <c r="U25" i="11" s="1"/>
  <c r="V25" i="11" s="1"/>
  <c r="W25" i="11" s="1"/>
  <c r="X25" i="11" s="1"/>
  <c r="Y25" i="11" s="1"/>
  <c r="Z25" i="11" s="1"/>
  <c r="AA25" i="11" s="1"/>
  <c r="AB25" i="11" s="1"/>
  <c r="AC25" i="11" s="1"/>
  <c r="AD25" i="11" s="1"/>
  <c r="AE25" i="11" s="1"/>
  <c r="AF25" i="11" s="1"/>
  <c r="AG25" i="11" s="1"/>
  <c r="AH25" i="11" s="1"/>
  <c r="AI25" i="11" s="1"/>
  <c r="AJ25" i="11" s="1"/>
  <c r="AK25" i="11" s="1"/>
  <c r="AL25" i="11" s="1"/>
  <c r="AM25" i="11" s="1"/>
  <c r="AN25" i="11" s="1"/>
  <c r="AO25" i="11" s="1"/>
  <c r="J22" i="11"/>
  <c r="K22" i="11" s="1"/>
  <c r="L22" i="11" s="1"/>
  <c r="M22" i="11" s="1"/>
  <c r="N22" i="11" s="1"/>
  <c r="O22" i="11" s="1"/>
  <c r="P22" i="11" s="1"/>
  <c r="Q22" i="11" s="1"/>
  <c r="R22" i="11" s="1"/>
  <c r="S22" i="11" s="1"/>
  <c r="T22" i="11" s="1"/>
  <c r="U22" i="11" s="1"/>
  <c r="V22" i="11" s="1"/>
  <c r="W22" i="11" s="1"/>
  <c r="X22" i="11" s="1"/>
  <c r="Y22" i="11" s="1"/>
  <c r="Z22" i="11" s="1"/>
  <c r="AA22" i="11" s="1"/>
  <c r="AB22" i="11" s="1"/>
  <c r="AC22" i="11" s="1"/>
  <c r="AD22" i="11" s="1"/>
  <c r="AE22" i="11" s="1"/>
  <c r="AF22" i="11" s="1"/>
  <c r="AG22" i="11" s="1"/>
  <c r="AH22" i="11" s="1"/>
  <c r="AI22" i="11" s="1"/>
  <c r="AJ22" i="11" s="1"/>
  <c r="AK22" i="11" s="1"/>
  <c r="AL22" i="11" s="1"/>
  <c r="AM22" i="11" s="1"/>
  <c r="AN22" i="11" s="1"/>
  <c r="S14" i="12"/>
  <c r="R12" i="12"/>
  <c r="J23" i="11"/>
  <c r="K23" i="11" s="1"/>
  <c r="J14" i="11"/>
  <c r="K14" i="11" s="1"/>
  <c r="L14" i="11" s="1"/>
  <c r="M14" i="11" s="1"/>
  <c r="N14" i="11" s="1"/>
  <c r="O14" i="11" s="1"/>
  <c r="P14" i="11" s="1"/>
  <c r="Q14" i="11" s="1"/>
  <c r="R14" i="11" s="1"/>
  <c r="S14" i="11" s="1"/>
  <c r="T14" i="11" s="1"/>
  <c r="U14" i="11" s="1"/>
  <c r="V14" i="11" s="1"/>
  <c r="W14" i="11" s="1"/>
  <c r="X14" i="11" s="1"/>
  <c r="Y14" i="11" s="1"/>
  <c r="Z14" i="11" s="1"/>
  <c r="AA14" i="11" s="1"/>
  <c r="AB14" i="11" s="1"/>
  <c r="AC14" i="11" s="1"/>
  <c r="AD14" i="11" s="1"/>
  <c r="AE14" i="11" s="1"/>
  <c r="AF14" i="11" s="1"/>
  <c r="AG14" i="11" s="1"/>
  <c r="AH14" i="11" s="1"/>
  <c r="AI14" i="11" s="1"/>
  <c r="AJ14" i="11" s="1"/>
  <c r="AK14" i="11" s="1"/>
  <c r="AL14" i="11" s="1"/>
  <c r="R22" i="12" l="1"/>
  <c r="R13" i="12"/>
  <c r="T14" i="12"/>
  <c r="S12" i="12"/>
  <c r="L12" i="11"/>
  <c r="L23" i="11" s="1"/>
  <c r="M23" i="11" s="1"/>
  <c r="N23" i="11" s="1"/>
  <c r="O23" i="11" s="1"/>
  <c r="P23" i="11" s="1"/>
  <c r="Q23" i="11" s="1"/>
  <c r="R23" i="11" s="1"/>
  <c r="S23" i="11" s="1"/>
  <c r="T23" i="11" s="1"/>
  <c r="U23" i="11" s="1"/>
  <c r="V23" i="11" s="1"/>
  <c r="W23" i="11" s="1"/>
  <c r="X23" i="11" s="1"/>
  <c r="Y23" i="11" s="1"/>
  <c r="Z23" i="11" s="1"/>
  <c r="AA23" i="11" s="1"/>
  <c r="AB23" i="11" s="1"/>
  <c r="AC23" i="11" s="1"/>
  <c r="AD23" i="11" s="1"/>
  <c r="AE23" i="11" s="1"/>
  <c r="AF23" i="11" s="1"/>
  <c r="AG23" i="11" s="1"/>
  <c r="AH23" i="11" s="1"/>
  <c r="AI23" i="11" s="1"/>
  <c r="AJ23" i="11" s="1"/>
  <c r="AK23" i="11" s="1"/>
  <c r="AL23" i="11" s="1"/>
  <c r="K13" i="11"/>
  <c r="M12" i="11" l="1"/>
  <c r="L13" i="11"/>
  <c r="U14" i="12"/>
  <c r="T12" i="12"/>
  <c r="S22" i="12"/>
  <c r="S13" i="12"/>
  <c r="V14" i="12" l="1"/>
  <c r="U12" i="12"/>
  <c r="M13" i="11"/>
  <c r="N12" i="11"/>
  <c r="T22" i="12"/>
  <c r="T13" i="12"/>
  <c r="N13" i="11" l="1"/>
  <c r="O12" i="11"/>
  <c r="U22" i="12"/>
  <c r="U13" i="12"/>
  <c r="W14" i="12"/>
  <c r="V12" i="12"/>
  <c r="V22" i="12" l="1"/>
  <c r="V13" i="12"/>
  <c r="P12" i="11"/>
  <c r="O13" i="11"/>
  <c r="X14" i="12"/>
  <c r="W12" i="12"/>
  <c r="J15" i="12"/>
  <c r="Q12" i="11" l="1"/>
  <c r="P13" i="11"/>
  <c r="W22" i="12"/>
  <c r="W13" i="12"/>
  <c r="Y14" i="12"/>
  <c r="X12" i="12"/>
  <c r="X22" i="12" l="1"/>
  <c r="X13" i="12"/>
  <c r="Z14" i="12"/>
  <c r="Y12" i="12"/>
  <c r="R12" i="11"/>
  <c r="Q13" i="11"/>
  <c r="Y22" i="12" l="1"/>
  <c r="Y13" i="12"/>
  <c r="AA14" i="12"/>
  <c r="Z12" i="12"/>
  <c r="R13" i="11"/>
  <c r="S12" i="11"/>
  <c r="Z22" i="12" l="1"/>
  <c r="Z13" i="12"/>
  <c r="AB14" i="12"/>
  <c r="AA12" i="12"/>
  <c r="T12" i="11"/>
  <c r="S13" i="11"/>
  <c r="AA22" i="12" l="1"/>
  <c r="AA13" i="12"/>
  <c r="AC14" i="12"/>
  <c r="AB12" i="12"/>
  <c r="U12" i="11"/>
  <c r="T13" i="11"/>
  <c r="AB22" i="12" l="1"/>
  <c r="AB13" i="12"/>
  <c r="AC12" i="12"/>
  <c r="AD14" i="12"/>
  <c r="V12" i="11"/>
  <c r="U13" i="11"/>
  <c r="AE14" i="12" l="1"/>
  <c r="AD12" i="12"/>
  <c r="AC22" i="12"/>
  <c r="AC13" i="12"/>
  <c r="V13" i="11"/>
  <c r="W12" i="11"/>
  <c r="X12" i="11" l="1"/>
  <c r="W13" i="11"/>
  <c r="AD22" i="12"/>
  <c r="AD13" i="12"/>
  <c r="AF14" i="12"/>
  <c r="AE12" i="12"/>
  <c r="AE22" i="12" l="1"/>
  <c r="AE13" i="12"/>
  <c r="AG14" i="12"/>
  <c r="AF12" i="12"/>
  <c r="X13" i="11"/>
  <c r="Y12" i="11"/>
  <c r="AF22" i="12" l="1"/>
  <c r="AF13" i="12"/>
  <c r="AH14" i="12"/>
  <c r="AG12" i="12"/>
  <c r="Z12" i="11"/>
  <c r="Y13" i="11"/>
  <c r="AG22" i="12" l="1"/>
  <c r="AG13" i="12"/>
  <c r="AI14" i="12"/>
  <c r="AH12" i="12"/>
  <c r="Z13" i="11"/>
  <c r="AA12" i="11"/>
  <c r="AH22" i="12" l="1"/>
  <c r="AH13" i="12"/>
  <c r="AJ14" i="12"/>
  <c r="AI12" i="12"/>
  <c r="AB12" i="11"/>
  <c r="AA13" i="11"/>
  <c r="AI22" i="12" l="1"/>
  <c r="AI13" i="12"/>
  <c r="AK14" i="12"/>
  <c r="AJ12" i="12"/>
  <c r="AC12" i="11"/>
  <c r="AB13" i="11"/>
  <c r="AJ22" i="12" l="1"/>
  <c r="AJ13" i="12"/>
  <c r="AL14" i="12"/>
  <c r="AK12" i="12"/>
  <c r="AC13" i="11"/>
  <c r="AD12" i="11"/>
  <c r="AM14" i="12" l="1"/>
  <c r="AL12" i="12"/>
  <c r="AD13" i="11"/>
  <c r="AE12" i="11"/>
  <c r="AK22" i="12"/>
  <c r="AK13" i="12"/>
  <c r="AF12" i="11" l="1"/>
  <c r="AE13" i="11"/>
  <c r="AL22" i="12"/>
  <c r="AL13" i="12"/>
  <c r="AN14" i="12"/>
  <c r="AM12" i="12"/>
  <c r="AM22" i="12" l="1"/>
  <c r="AM13" i="12"/>
  <c r="AO14" i="12"/>
  <c r="AN12" i="12"/>
  <c r="AG12" i="11"/>
  <c r="AF13" i="11"/>
  <c r="AN22" i="12" l="1"/>
  <c r="AN13" i="12"/>
  <c r="AO12" i="12"/>
  <c r="AP14" i="12"/>
  <c r="AH12" i="11"/>
  <c r="AG13" i="11"/>
  <c r="AO22" i="12" l="1"/>
  <c r="AO13" i="12"/>
  <c r="AQ14" i="12"/>
  <c r="AP12" i="12"/>
  <c r="AH13" i="11"/>
  <c r="AI12" i="11"/>
  <c r="AP22" i="12" l="1"/>
  <c r="AP13" i="12"/>
  <c r="AR14" i="12"/>
  <c r="AQ12" i="12"/>
  <c r="AJ12" i="11"/>
  <c r="AI13" i="11"/>
  <c r="AQ22" i="12" l="1"/>
  <c r="AQ13" i="12"/>
  <c r="AS14" i="12"/>
  <c r="AR12" i="12"/>
  <c r="AK12" i="11"/>
  <c r="AK17" i="11" s="1"/>
  <c r="AJ13" i="11"/>
  <c r="AR22" i="12" l="1"/>
  <c r="AR13" i="12"/>
  <c r="AT14" i="12"/>
  <c r="AS12" i="12"/>
  <c r="AL12" i="11"/>
  <c r="AL20" i="11" s="1"/>
  <c r="AK13" i="11"/>
  <c r="AK15" i="11"/>
  <c r="AL17" i="11" l="1"/>
  <c r="AL15" i="11"/>
  <c r="AS22" i="12"/>
  <c r="AS13" i="12"/>
  <c r="AU14" i="12"/>
  <c r="AT12" i="12"/>
  <c r="AL13" i="11"/>
  <c r="AM12" i="11"/>
  <c r="AM20" i="11" s="1"/>
  <c r="AL18" i="11"/>
  <c r="AM14" i="11" l="1"/>
  <c r="AM23" i="11"/>
  <c r="AM17" i="11"/>
  <c r="AM18" i="11"/>
  <c r="AV14" i="12"/>
  <c r="AU12" i="12"/>
  <c r="AN12" i="11"/>
  <c r="AN20" i="11" s="1"/>
  <c r="AM13" i="11"/>
  <c r="AM21" i="11"/>
  <c r="AM24" i="11"/>
  <c r="AM15" i="11"/>
  <c r="AN15" i="11" s="1"/>
  <c r="AT22" i="12"/>
  <c r="AT13" i="12"/>
  <c r="AN23" i="11" l="1"/>
  <c r="AN17" i="11"/>
  <c r="AN14" i="11"/>
  <c r="AN13" i="11"/>
  <c r="AO12" i="11"/>
  <c r="AN16" i="11"/>
  <c r="AO16" i="11" s="1"/>
  <c r="AN19" i="11"/>
  <c r="AO19" i="11" s="1"/>
  <c r="AN24" i="11"/>
  <c r="AN21" i="11"/>
  <c r="AO21" i="11" s="1"/>
  <c r="AW14" i="12"/>
  <c r="AV12" i="12"/>
  <c r="AU22" i="12"/>
  <c r="AU13" i="12"/>
  <c r="AN18" i="11"/>
  <c r="AO18" i="11" s="1"/>
  <c r="AO14" i="11" l="1"/>
  <c r="AO23" i="11"/>
  <c r="AO24" i="11"/>
  <c r="AO17" i="11"/>
  <c r="AO20" i="11"/>
  <c r="AX14" i="12"/>
  <c r="AW12" i="12"/>
  <c r="AP12" i="11"/>
  <c r="AP16" i="11" s="1"/>
  <c r="AO13" i="11"/>
  <c r="AO22" i="11"/>
  <c r="AV22" i="12"/>
  <c r="AV13" i="12"/>
  <c r="AO15" i="11"/>
  <c r="AP19" i="11" l="1"/>
  <c r="AP14" i="11"/>
  <c r="AP20" i="11"/>
  <c r="AP23" i="11"/>
  <c r="AP15" i="11"/>
  <c r="AP24" i="11"/>
  <c r="AP21" i="11"/>
  <c r="AP22" i="11"/>
  <c r="AW22" i="12"/>
  <c r="AW13" i="12"/>
  <c r="AP13" i="11"/>
  <c r="AQ12" i="11"/>
  <c r="AP25" i="11"/>
  <c r="AQ25" i="11" s="1"/>
  <c r="AP17" i="11"/>
  <c r="AY14" i="12"/>
  <c r="AX12" i="12"/>
  <c r="AQ22" i="11"/>
  <c r="AP18" i="11"/>
  <c r="AQ19" i="11" l="1"/>
  <c r="AQ23" i="11"/>
  <c r="AQ18" i="11"/>
  <c r="AQ15" i="11"/>
  <c r="AQ17" i="11"/>
  <c r="AQ21" i="11"/>
  <c r="AQ24" i="11"/>
  <c r="AQ16" i="11"/>
  <c r="AX22" i="12"/>
  <c r="AX13" i="12"/>
  <c r="AR12" i="11"/>
  <c r="AR22" i="11" s="1"/>
  <c r="AQ13" i="11"/>
  <c r="AQ14" i="11"/>
  <c r="AR14" i="11" s="1"/>
  <c r="AQ20" i="11"/>
  <c r="AZ14" i="12"/>
  <c r="AY12" i="12"/>
  <c r="AR17" i="11" l="1"/>
  <c r="AR19" i="11"/>
  <c r="AR25" i="11"/>
  <c r="AR21" i="11"/>
  <c r="AR20" i="11"/>
  <c r="AR16" i="11"/>
  <c r="AR24" i="11"/>
  <c r="BA14" i="12"/>
  <c r="AZ12" i="12"/>
  <c r="AS12" i="11"/>
  <c r="AS14" i="11" s="1"/>
  <c r="AR13" i="11"/>
  <c r="AR23" i="11"/>
  <c r="AS23" i="11" s="1"/>
  <c r="AR18" i="11"/>
  <c r="AY22" i="12"/>
  <c r="AY13" i="12"/>
  <c r="AR15" i="11"/>
  <c r="AS15" i="11" s="1"/>
  <c r="AS19" i="11" l="1"/>
  <c r="AS21" i="11"/>
  <c r="AS16" i="11"/>
  <c r="AS24" i="11"/>
  <c r="AZ22" i="12"/>
  <c r="AZ13" i="12"/>
  <c r="AS13" i="11"/>
  <c r="AT12" i="11"/>
  <c r="AT23" i="11" s="1"/>
  <c r="AS25" i="11"/>
  <c r="AT25" i="11" s="1"/>
  <c r="AS20" i="11"/>
  <c r="AS18" i="11"/>
  <c r="AS17" i="11"/>
  <c r="AT17" i="11" s="1"/>
  <c r="AS22" i="11"/>
  <c r="AT22" i="11" s="1"/>
  <c r="BB14" i="12"/>
  <c r="BA12" i="12"/>
  <c r="AT16" i="11" l="1"/>
  <c r="AT21" i="11"/>
  <c r="BA22" i="12"/>
  <c r="BA13" i="12"/>
  <c r="AT18" i="11"/>
  <c r="AT19" i="11"/>
  <c r="AT13" i="11"/>
  <c r="AU12" i="11"/>
  <c r="AU13" i="11" s="1"/>
  <c r="AO15" i="12"/>
  <c r="BC14" i="12"/>
  <c r="BB12" i="12"/>
  <c r="AT20" i="11"/>
  <c r="AU20" i="11" s="1"/>
  <c r="AT15" i="11"/>
  <c r="AT24" i="11"/>
  <c r="AT14" i="11"/>
  <c r="AU24" i="11" l="1"/>
  <c r="AU19" i="11"/>
  <c r="AU21" i="11"/>
  <c r="AU14" i="11"/>
  <c r="BB22" i="12"/>
  <c r="BB13" i="12"/>
  <c r="AU18" i="11"/>
  <c r="AU16" i="11"/>
  <c r="AU25" i="11"/>
  <c r="BD14" i="12"/>
  <c r="BC12" i="12"/>
  <c r="AU17" i="11"/>
  <c r="AU15" i="11"/>
  <c r="AU22" i="11"/>
  <c r="AU23" i="11"/>
  <c r="BC13" i="12" l="1"/>
  <c r="BC22" i="12"/>
  <c r="BE14" i="12"/>
  <c r="BD12" i="12"/>
  <c r="BD22" i="12" l="1"/>
  <c r="BD13" i="12"/>
  <c r="BF14" i="12"/>
  <c r="BE12" i="12"/>
  <c r="BE22" i="12" l="1"/>
  <c r="BE13" i="12"/>
  <c r="BG14" i="12"/>
  <c r="BF12" i="12"/>
  <c r="BF22" i="12" l="1"/>
  <c r="BF13" i="12"/>
  <c r="BH14" i="12"/>
  <c r="BG12" i="12"/>
  <c r="BG22" i="12" l="1"/>
  <c r="BG13" i="12"/>
  <c r="BI14" i="12"/>
  <c r="BH12" i="12"/>
  <c r="BH22" i="12" l="1"/>
  <c r="BH13" i="12"/>
  <c r="BI12" i="12"/>
  <c r="BJ14" i="12"/>
  <c r="BI22" i="12" l="1"/>
  <c r="BI13" i="12"/>
  <c r="BK14" i="12"/>
  <c r="BJ12" i="12"/>
  <c r="BJ22" i="12" l="1"/>
  <c r="BJ13" i="12"/>
  <c r="BL14" i="12"/>
  <c r="BK12" i="12"/>
  <c r="BK22" i="12" l="1"/>
  <c r="BK13" i="12"/>
  <c r="BM14" i="12"/>
  <c r="BL12" i="12"/>
  <c r="BL22" i="12" l="1"/>
  <c r="BL13" i="12"/>
  <c r="BN14" i="12"/>
  <c r="BM12" i="12"/>
  <c r="BM22" i="12" l="1"/>
  <c r="BM13" i="12"/>
  <c r="BO14" i="12"/>
  <c r="BN12" i="12"/>
  <c r="BN22" i="12" l="1"/>
  <c r="BN13" i="12"/>
  <c r="BO12" i="12"/>
  <c r="BP14" i="12"/>
  <c r="BO22" i="12" l="1"/>
  <c r="BO13" i="12"/>
  <c r="BQ14" i="12"/>
  <c r="BP12" i="12"/>
  <c r="BP22" i="12" l="1"/>
  <c r="BP13" i="12"/>
  <c r="BR14" i="12"/>
  <c r="BQ12" i="12"/>
  <c r="BQ22" i="12" l="1"/>
  <c r="BQ13" i="12"/>
  <c r="BS14" i="12"/>
  <c r="BR12" i="12"/>
  <c r="BR22" i="12" l="1"/>
  <c r="BR13" i="12"/>
  <c r="BT14" i="12"/>
  <c r="BS12" i="12"/>
  <c r="BS13" i="12" l="1"/>
  <c r="BS22" i="12"/>
  <c r="BU14" i="12"/>
  <c r="BT12" i="12"/>
  <c r="BT22" i="12" l="1"/>
  <c r="BT13" i="12"/>
  <c r="BU12" i="12"/>
  <c r="BV14" i="12"/>
  <c r="BU22" i="12" l="1"/>
  <c r="BU13" i="12"/>
  <c r="BW14" i="12"/>
  <c r="BV12" i="12"/>
  <c r="BV22" i="12" l="1"/>
  <c r="BV13" i="12"/>
  <c r="BX14" i="12"/>
  <c r="BW12" i="12"/>
  <c r="BW22" i="12" l="1"/>
  <c r="BW13" i="12"/>
  <c r="BY14" i="12"/>
  <c r="BX12" i="12"/>
  <c r="BX22" i="12" l="1"/>
  <c r="BX13" i="12"/>
  <c r="BZ14" i="12"/>
  <c r="BY12" i="12"/>
  <c r="BY22" i="12" l="1"/>
  <c r="BY13" i="12"/>
  <c r="CA14" i="12"/>
  <c r="BZ12" i="12"/>
  <c r="BZ22" i="12" l="1"/>
  <c r="BZ13" i="12"/>
  <c r="CB14" i="12"/>
  <c r="CA12" i="12"/>
  <c r="CA22" i="12" l="1"/>
  <c r="CA13" i="12"/>
  <c r="CC14" i="12"/>
  <c r="CB12" i="12"/>
  <c r="CB22" i="12" l="1"/>
  <c r="CB13" i="12"/>
  <c r="CD14" i="12"/>
  <c r="CC12" i="12"/>
  <c r="CC22" i="12" l="1"/>
  <c r="CC13" i="12"/>
  <c r="CE14" i="12"/>
  <c r="CD12" i="12"/>
  <c r="CD22" i="12" l="1"/>
  <c r="CD13" i="12"/>
  <c r="CF14" i="12"/>
  <c r="CE12" i="12"/>
  <c r="CE22" i="12" l="1"/>
  <c r="CE13" i="12"/>
  <c r="CG14" i="12"/>
  <c r="CF12" i="12"/>
  <c r="CF22" i="12" l="1"/>
  <c r="CF13" i="12"/>
  <c r="BT15" i="12"/>
  <c r="CH14" i="12"/>
  <c r="CG12" i="12"/>
  <c r="CG22" i="12" l="1"/>
  <c r="CG13" i="12"/>
  <c r="CI14" i="12"/>
  <c r="CH12" i="12"/>
  <c r="CH22" i="12" l="1"/>
  <c r="CH13" i="12"/>
  <c r="CJ14" i="12"/>
  <c r="CI12" i="12"/>
  <c r="CI22" i="12" l="1"/>
  <c r="CI13" i="12"/>
  <c r="CK14" i="12"/>
  <c r="CJ12" i="12"/>
  <c r="CJ22" i="12" l="1"/>
  <c r="CJ13" i="12"/>
  <c r="CL14" i="12"/>
  <c r="CK12" i="12"/>
  <c r="CK22" i="12" l="1"/>
  <c r="CK13" i="12"/>
  <c r="CM14" i="12"/>
  <c r="CL12" i="12"/>
  <c r="CL22" i="12" l="1"/>
  <c r="CL13" i="12"/>
  <c r="CN14" i="12"/>
  <c r="CM12" i="12"/>
  <c r="CM22" i="12" l="1"/>
  <c r="CM13" i="12"/>
  <c r="CO14" i="12"/>
  <c r="CN12" i="12"/>
  <c r="CN22" i="12" l="1"/>
  <c r="CN13" i="12"/>
  <c r="CO12" i="12"/>
  <c r="CP14" i="12"/>
  <c r="CO22" i="12" l="1"/>
  <c r="CO13" i="12"/>
  <c r="CQ14" i="12"/>
  <c r="CP12" i="12"/>
  <c r="CP22" i="12" l="1"/>
  <c r="CP13" i="12"/>
  <c r="CQ12" i="12"/>
  <c r="CR14" i="12"/>
  <c r="CQ22" i="12" l="1"/>
  <c r="CQ13" i="12"/>
  <c r="CS14" i="12"/>
  <c r="CR12" i="12"/>
  <c r="CR22" i="12" l="1"/>
  <c r="CR13" i="12"/>
  <c r="CT14" i="12"/>
  <c r="CS12" i="12"/>
  <c r="CS22" i="12" l="1"/>
  <c r="CS13" i="12"/>
  <c r="CU14" i="12"/>
  <c r="CT12" i="12"/>
  <c r="CT22" i="12" l="1"/>
  <c r="CT13" i="12"/>
  <c r="CV14" i="12"/>
  <c r="CU12" i="12"/>
  <c r="CU22" i="12" l="1"/>
  <c r="CU13" i="12"/>
  <c r="CW14" i="12"/>
  <c r="CV12" i="12"/>
  <c r="CV22" i="12" l="1"/>
  <c r="CV13" i="12"/>
  <c r="CX14" i="12"/>
  <c r="CW12" i="12"/>
  <c r="CW22" i="12" l="1"/>
  <c r="CW13" i="12"/>
  <c r="CY14" i="12"/>
  <c r="CX12" i="12"/>
  <c r="CX22" i="12" l="1"/>
  <c r="CX13" i="12"/>
  <c r="CZ14" i="12"/>
  <c r="CY12" i="12"/>
  <c r="CY22" i="12" l="1"/>
  <c r="CY13" i="12"/>
  <c r="CZ12" i="12"/>
  <c r="DA14" i="12"/>
  <c r="CZ22" i="12" l="1"/>
  <c r="CZ13" i="12"/>
  <c r="DA12" i="12"/>
  <c r="DB14" i="12"/>
  <c r="DA22" i="12" l="1"/>
  <c r="DA13" i="12"/>
  <c r="DC14" i="12"/>
  <c r="DB12" i="12"/>
  <c r="DB22" i="12" l="1"/>
  <c r="DB13" i="12"/>
  <c r="DD14" i="12"/>
  <c r="DC12" i="12"/>
  <c r="DC22" i="12" l="1"/>
  <c r="DC13" i="12"/>
  <c r="DE14" i="12"/>
  <c r="DD12" i="12"/>
  <c r="DD22" i="12" l="1"/>
  <c r="DD13" i="12"/>
  <c r="DF14" i="12"/>
  <c r="DE12" i="12"/>
  <c r="DE22" i="12" l="1"/>
  <c r="DE13" i="12"/>
  <c r="DG14" i="12"/>
  <c r="DF12" i="12"/>
  <c r="DF22" i="12" l="1"/>
  <c r="DF13" i="12"/>
  <c r="DH14" i="12"/>
  <c r="DG12" i="12"/>
  <c r="DG22" i="12" l="1"/>
  <c r="DG13" i="12"/>
  <c r="DI14" i="12"/>
  <c r="DH12" i="12"/>
  <c r="DH22" i="12" l="1"/>
  <c r="DH13" i="12"/>
  <c r="DJ14" i="12"/>
  <c r="DI12" i="12"/>
  <c r="DI22" i="12" l="1"/>
  <c r="DI13" i="12"/>
  <c r="DK14" i="12"/>
  <c r="DJ12" i="12"/>
  <c r="DJ22" i="12" l="1"/>
  <c r="DJ13" i="12"/>
  <c r="DK12" i="12"/>
  <c r="CY15" i="12"/>
  <c r="DL14" i="12"/>
  <c r="DK22" i="12" l="1"/>
  <c r="DK13" i="12"/>
  <c r="DM14" i="12"/>
  <c r="DL12" i="12"/>
  <c r="DL22" i="12" l="1"/>
  <c r="DL13" i="12"/>
  <c r="DN14" i="12"/>
  <c r="DM12" i="12"/>
  <c r="DM22" i="12" l="1"/>
  <c r="DM13" i="12"/>
  <c r="DO14" i="12"/>
  <c r="DN12" i="12"/>
  <c r="DN22" i="12" l="1"/>
  <c r="DN13" i="12"/>
  <c r="DP14" i="12"/>
  <c r="DO12" i="12"/>
  <c r="DO13" i="12" l="1"/>
  <c r="DO22" i="12"/>
  <c r="DQ14" i="12"/>
  <c r="DP12" i="12"/>
  <c r="DP22" i="12" l="1"/>
  <c r="DP13" i="12"/>
  <c r="DR14" i="12"/>
  <c r="DQ12" i="12"/>
  <c r="DQ22" i="12" l="1"/>
  <c r="DQ13" i="12"/>
  <c r="DS14" i="12"/>
  <c r="DR12" i="12"/>
  <c r="DR22" i="12" l="1"/>
  <c r="DR13" i="12"/>
  <c r="DT14" i="12"/>
  <c r="DS12" i="12"/>
  <c r="DS22" i="12" l="1"/>
  <c r="DS13" i="12"/>
  <c r="DU14" i="12"/>
  <c r="DT12" i="12"/>
  <c r="DT22" i="12" l="1"/>
  <c r="DT13" i="12"/>
  <c r="DU12" i="12"/>
  <c r="DV14" i="12"/>
  <c r="DU22" i="12" l="1"/>
  <c r="DU13" i="12"/>
  <c r="DW14" i="12"/>
  <c r="DV12" i="12"/>
  <c r="DV22" i="12" l="1"/>
  <c r="DV13" i="12"/>
  <c r="DW12" i="12"/>
  <c r="DX14" i="12"/>
  <c r="DW22" i="12" l="1"/>
  <c r="DW13" i="12"/>
  <c r="DY14" i="12"/>
  <c r="DX12" i="12"/>
  <c r="DX22" i="12" l="1"/>
  <c r="DX13" i="12"/>
  <c r="DZ14" i="12"/>
  <c r="DY12" i="12"/>
  <c r="DY22" i="12" l="1"/>
  <c r="DY13" i="12"/>
  <c r="EA14" i="12"/>
  <c r="DZ12" i="12"/>
  <c r="DZ22" i="12" l="1"/>
  <c r="DZ13" i="12"/>
  <c r="EB14" i="12"/>
  <c r="EA12" i="12"/>
  <c r="EA22" i="12" l="1"/>
  <c r="EA13" i="12"/>
  <c r="EC14" i="12"/>
  <c r="EB12" i="12"/>
  <c r="EB22" i="12" l="1"/>
  <c r="EB13" i="12"/>
  <c r="ED14" i="12"/>
  <c r="EC12" i="12"/>
  <c r="EC22" i="12" l="1"/>
  <c r="EC13" i="12"/>
  <c r="EE14" i="12"/>
  <c r="ED12" i="12"/>
  <c r="ED22" i="12" l="1"/>
  <c r="ED13" i="12"/>
  <c r="EF14" i="12"/>
  <c r="EE12" i="12"/>
  <c r="EE13" i="12" l="1"/>
  <c r="EE22" i="12"/>
  <c r="EG14" i="12"/>
  <c r="EF12" i="12"/>
  <c r="EF22" i="12" l="1"/>
  <c r="EF13" i="12"/>
  <c r="EH14" i="12"/>
  <c r="EG12" i="12"/>
  <c r="EG22" i="12" l="1"/>
  <c r="EG13" i="12"/>
  <c r="EI14" i="12"/>
  <c r="EH12" i="12"/>
  <c r="EH22" i="12" l="1"/>
  <c r="EH13" i="12"/>
  <c r="EJ14" i="12"/>
  <c r="EI12" i="12"/>
  <c r="EI22" i="12" l="1"/>
  <c r="EI13" i="12"/>
  <c r="EK14" i="12"/>
  <c r="EJ12" i="12"/>
  <c r="EJ22" i="12" l="1"/>
  <c r="EJ13" i="12"/>
  <c r="EL14" i="12"/>
  <c r="EK12" i="12"/>
  <c r="EK22" i="12" l="1"/>
  <c r="EK13" i="12"/>
  <c r="EM14" i="12"/>
  <c r="EL12" i="12"/>
  <c r="EL22" i="12" l="1"/>
  <c r="EL13" i="12"/>
  <c r="EN14" i="12"/>
  <c r="EM12" i="12"/>
  <c r="EM22" i="12" l="1"/>
  <c r="EM13" i="12"/>
  <c r="EO14" i="12"/>
  <c r="EN12" i="12"/>
  <c r="EN22" i="12" l="1"/>
  <c r="EN13" i="12"/>
  <c r="EP14" i="12"/>
  <c r="ED15" i="12"/>
  <c r="EO12" i="12"/>
  <c r="EP12" i="12" l="1"/>
  <c r="EQ14" i="12"/>
  <c r="EO22" i="12"/>
  <c r="EO13" i="12"/>
  <c r="ER14" i="12" l="1"/>
  <c r="EQ12" i="12"/>
  <c r="EP22" i="12"/>
  <c r="EP13" i="12"/>
  <c r="EQ22" i="12" l="1"/>
  <c r="EQ13" i="12"/>
  <c r="ES14" i="12"/>
  <c r="ER12" i="12"/>
  <c r="ER22" i="12" l="1"/>
  <c r="ER13" i="12"/>
  <c r="ET14" i="12"/>
  <c r="ES12" i="12"/>
  <c r="ES22" i="12" l="1"/>
  <c r="ES13" i="12"/>
  <c r="EU14" i="12"/>
  <c r="ET12" i="12"/>
  <c r="ET22" i="12" l="1"/>
  <c r="ET13" i="12"/>
  <c r="EV14" i="12"/>
  <c r="EU12" i="12"/>
  <c r="EU13" i="12" l="1"/>
  <c r="EU22" i="12"/>
  <c r="EW14" i="12"/>
  <c r="EV12" i="12"/>
  <c r="EV22" i="12" l="1"/>
  <c r="EV13" i="12"/>
  <c r="EX14" i="12"/>
  <c r="EW12" i="12"/>
  <c r="EW22" i="12" l="1"/>
  <c r="EW13" i="12"/>
  <c r="EX12" i="12"/>
  <c r="EY14" i="12"/>
  <c r="EX22" i="12" l="1"/>
  <c r="EX13" i="12"/>
  <c r="EZ14" i="12"/>
  <c r="EY12" i="12"/>
  <c r="EY22" i="12" l="1"/>
  <c r="EY13" i="12"/>
  <c r="FA14" i="12"/>
  <c r="EZ12" i="12"/>
  <c r="EZ22" i="12" l="1"/>
  <c r="EZ13" i="12"/>
  <c r="FB14" i="12"/>
  <c r="FA12" i="12"/>
  <c r="FA22" i="12" l="1"/>
  <c r="FA13" i="12"/>
  <c r="FC14" i="12"/>
  <c r="FB12" i="12"/>
  <c r="FB22" i="12" l="1"/>
  <c r="FB13" i="12"/>
  <c r="FD14" i="12"/>
  <c r="FC12" i="12"/>
  <c r="FC22" i="12" l="1"/>
  <c r="FC13" i="12"/>
  <c r="FE14" i="12"/>
  <c r="FD12" i="12"/>
  <c r="FD22" i="12" l="1"/>
  <c r="FD13" i="12"/>
  <c r="FF14" i="12"/>
  <c r="FE12" i="12"/>
  <c r="FE22" i="12" l="1"/>
  <c r="FE13" i="12"/>
  <c r="FG14" i="12"/>
  <c r="FF12" i="12"/>
  <c r="FF22" i="12" l="1"/>
  <c r="FF13" i="12"/>
  <c r="FH14" i="12"/>
  <c r="FG12" i="12"/>
  <c r="FG22" i="12" l="1"/>
  <c r="FG13" i="12"/>
  <c r="FI14" i="12"/>
  <c r="FH12" i="12"/>
  <c r="FH22" i="12" l="1"/>
  <c r="FH13" i="12"/>
  <c r="FJ14" i="12"/>
  <c r="FI12" i="12"/>
  <c r="FI22" i="12" l="1"/>
  <c r="FI13" i="12"/>
  <c r="FK14" i="12"/>
  <c r="FJ12" i="12"/>
  <c r="FL14" i="12" l="1"/>
  <c r="FK12" i="12"/>
  <c r="FJ22" i="12"/>
  <c r="FJ13" i="12"/>
  <c r="FK22" i="12" l="1"/>
  <c r="FK13" i="12"/>
  <c r="FM14" i="12"/>
  <c r="FL12" i="12"/>
  <c r="FL22" i="12" l="1"/>
  <c r="FL13" i="12"/>
  <c r="FN14" i="12"/>
  <c r="FM12" i="12"/>
  <c r="FN12" i="12" l="1"/>
  <c r="FO14" i="12"/>
  <c r="FM22" i="12"/>
  <c r="FM13" i="12"/>
  <c r="FP14" i="12" l="1"/>
  <c r="FO12" i="12"/>
  <c r="FN22" i="12"/>
  <c r="FN13" i="12"/>
  <c r="FO22" i="12" l="1"/>
  <c r="FO13" i="12"/>
  <c r="FQ14" i="12"/>
  <c r="FP12" i="12"/>
  <c r="FP22" i="12" l="1"/>
  <c r="FP13" i="12"/>
  <c r="FR14" i="12"/>
  <c r="FQ12" i="12"/>
  <c r="FQ22" i="12" l="1"/>
  <c r="FQ13" i="12"/>
  <c r="FS14" i="12"/>
  <c r="FR12" i="12"/>
  <c r="FR22" i="12" l="1"/>
  <c r="FR13" i="12"/>
  <c r="FS12" i="12"/>
  <c r="FT14" i="12"/>
  <c r="FS22" i="12" l="1"/>
  <c r="FS13" i="12"/>
  <c r="FI15" i="12"/>
  <c r="FU14" i="12"/>
  <c r="FT12" i="12"/>
  <c r="FV14" i="12" l="1"/>
  <c r="FU12" i="12"/>
  <c r="FT22" i="12"/>
  <c r="FT13" i="12"/>
  <c r="FU22" i="12" l="1"/>
  <c r="FU13" i="12"/>
  <c r="FW14" i="12"/>
  <c r="FV12" i="12"/>
  <c r="FV22" i="12" l="1"/>
  <c r="FV13" i="12"/>
  <c r="FX14" i="12"/>
  <c r="FW12" i="12"/>
  <c r="FW22" i="12" l="1"/>
  <c r="FW13" i="12"/>
  <c r="FY14" i="12"/>
  <c r="FX12" i="12"/>
  <c r="FX22" i="12" l="1"/>
  <c r="FX13" i="12"/>
  <c r="FZ14" i="12"/>
  <c r="FY12" i="12"/>
  <c r="FY22" i="12" l="1"/>
  <c r="FY13" i="12"/>
  <c r="FZ12" i="12"/>
  <c r="GA14" i="12"/>
  <c r="GA12" i="12" l="1"/>
  <c r="GB14" i="12"/>
  <c r="FZ22" i="12"/>
  <c r="FZ13" i="12"/>
  <c r="GC14" i="12" l="1"/>
  <c r="GB12" i="12"/>
  <c r="GA13" i="12"/>
  <c r="GA22" i="12"/>
  <c r="GB22" i="12" l="1"/>
  <c r="GB13" i="12"/>
  <c r="GD14" i="12"/>
  <c r="GC12" i="12"/>
  <c r="GC22" i="12" l="1"/>
  <c r="GC13" i="12"/>
  <c r="GE14" i="12"/>
  <c r="GD12" i="12"/>
  <c r="GD22" i="12" l="1"/>
  <c r="GD13" i="12"/>
  <c r="GF14" i="12"/>
  <c r="GE12" i="12"/>
  <c r="GE22" i="12" l="1"/>
  <c r="GE13" i="12"/>
  <c r="GG14" i="12"/>
  <c r="GF12" i="12"/>
  <c r="GF22" i="12" l="1"/>
  <c r="GF13" i="12"/>
  <c r="GH14" i="12"/>
  <c r="GG12" i="12"/>
  <c r="GG22" i="12" l="1"/>
  <c r="GG13" i="12"/>
  <c r="GI14" i="12"/>
  <c r="GH12" i="12"/>
  <c r="GH22" i="12" l="1"/>
  <c r="GH13" i="12"/>
  <c r="GJ14" i="12"/>
  <c r="GI12" i="12"/>
  <c r="GI22" i="12" l="1"/>
  <c r="GI13" i="12"/>
  <c r="GK14" i="12"/>
  <c r="GJ12" i="12"/>
  <c r="GJ22" i="12" l="1"/>
  <c r="GJ13" i="12"/>
  <c r="GL14" i="12"/>
  <c r="GK12" i="12"/>
  <c r="GK22" i="12" l="1"/>
  <c r="GK13" i="12"/>
  <c r="GM14" i="12"/>
  <c r="GL12" i="12"/>
  <c r="GL22" i="12" l="1"/>
  <c r="GL13" i="12"/>
  <c r="GN14" i="12"/>
  <c r="GM12" i="12"/>
  <c r="GM22" i="12" l="1"/>
  <c r="GM13" i="12"/>
  <c r="GN12" i="12"/>
  <c r="GO14" i="12"/>
  <c r="GP14" i="12" l="1"/>
  <c r="GO12" i="12"/>
  <c r="GN22" i="12"/>
  <c r="GN13" i="12"/>
  <c r="GO22" i="12" l="1"/>
  <c r="GO13" i="12"/>
  <c r="GP12" i="12"/>
  <c r="GQ14" i="12"/>
  <c r="GP22" i="12" l="1"/>
  <c r="GP13" i="12"/>
  <c r="GR14" i="12"/>
  <c r="GQ12" i="12"/>
  <c r="GQ13" i="12" l="1"/>
  <c r="GQ22" i="12"/>
  <c r="GS14" i="12"/>
  <c r="GR12" i="12"/>
  <c r="GR22" i="12" l="1"/>
  <c r="GR13" i="12"/>
  <c r="GT14" i="12"/>
  <c r="GS12" i="12"/>
  <c r="GS22" i="12" l="1"/>
  <c r="GS13" i="12"/>
  <c r="GU14" i="12"/>
  <c r="GT12" i="12"/>
  <c r="GT22" i="12" l="1"/>
  <c r="GT13" i="12"/>
  <c r="GV14" i="12"/>
  <c r="GU12" i="12"/>
  <c r="GU22" i="12" l="1"/>
  <c r="GU13" i="12"/>
  <c r="GW14" i="12"/>
  <c r="GV12" i="12"/>
  <c r="GV22" i="12" l="1"/>
  <c r="GV13" i="12"/>
  <c r="GX14" i="12"/>
  <c r="GW12" i="12"/>
  <c r="GW22" i="12" l="1"/>
  <c r="GW13" i="12"/>
  <c r="GY14" i="12"/>
  <c r="GX12" i="12"/>
  <c r="GX22" i="12" l="1"/>
  <c r="GX13" i="12"/>
  <c r="GZ14" i="12"/>
  <c r="GY12" i="12"/>
  <c r="GY22" i="12" l="1"/>
  <c r="GY13" i="12"/>
  <c r="GN15" i="12"/>
  <c r="HA14" i="12"/>
  <c r="GZ12" i="12"/>
  <c r="HB14" i="12" l="1"/>
  <c r="HA12" i="12"/>
  <c r="GZ22" i="12"/>
  <c r="GZ13" i="12"/>
  <c r="HA22" i="12" l="1"/>
  <c r="HA13" i="12"/>
  <c r="HB12" i="12"/>
  <c r="HC14" i="12"/>
  <c r="HD14" i="12" l="1"/>
  <c r="HC12" i="12"/>
  <c r="HB22" i="12"/>
  <c r="HB13" i="12"/>
  <c r="HC22" i="12" l="1"/>
  <c r="HC13" i="12"/>
  <c r="HE14" i="12"/>
  <c r="HD12" i="12"/>
  <c r="HD22" i="12" l="1"/>
  <c r="HD13" i="12"/>
  <c r="HF14" i="12"/>
  <c r="HE12" i="12"/>
  <c r="HE22" i="12" l="1"/>
  <c r="HE13" i="12"/>
  <c r="HG14" i="12"/>
  <c r="HF12" i="12"/>
  <c r="HF22" i="12" l="1"/>
  <c r="HF13" i="12"/>
  <c r="HH14" i="12"/>
  <c r="HG12" i="12"/>
  <c r="HG13" i="12" l="1"/>
  <c r="HG22" i="12"/>
  <c r="HI14" i="12"/>
  <c r="HH12" i="12"/>
  <c r="HH22" i="12" l="1"/>
  <c r="HH13" i="12"/>
  <c r="HJ14" i="12"/>
  <c r="HI12" i="12"/>
  <c r="HI22" i="12" l="1"/>
  <c r="HI13" i="12"/>
  <c r="HJ12" i="12"/>
  <c r="HK14" i="12"/>
  <c r="HL14" i="12" l="1"/>
  <c r="HK12" i="12"/>
  <c r="HJ22" i="12"/>
  <c r="HJ13" i="12"/>
  <c r="HK22" i="12" l="1"/>
  <c r="HK13" i="12"/>
  <c r="HM14" i="12"/>
  <c r="HL12" i="12"/>
  <c r="HL22" i="12" l="1"/>
  <c r="HL13" i="12"/>
  <c r="HN14" i="12"/>
  <c r="HM12" i="12"/>
  <c r="HM22" i="12" l="1"/>
  <c r="HM13" i="12"/>
  <c r="HO14" i="12"/>
  <c r="HN12" i="12"/>
  <c r="HN22" i="12" l="1"/>
  <c r="HN13" i="12"/>
  <c r="HP14" i="12"/>
  <c r="HO12" i="12"/>
  <c r="HO22" i="12" l="1"/>
  <c r="HO13" i="12"/>
  <c r="HP12" i="12"/>
  <c r="HQ14" i="12"/>
  <c r="HR14" i="12" l="1"/>
  <c r="HQ12" i="12"/>
  <c r="HP22" i="12"/>
  <c r="HP13" i="12"/>
  <c r="HQ22" i="12" l="1"/>
  <c r="HQ13" i="12"/>
  <c r="HR12" i="12"/>
  <c r="HS14" i="12"/>
  <c r="HT14" i="12" l="1"/>
  <c r="HS12" i="12"/>
  <c r="HR22" i="12"/>
  <c r="HR13" i="12"/>
  <c r="HS22" i="12" l="1"/>
  <c r="HS13" i="12"/>
  <c r="HU14" i="12"/>
  <c r="HT12" i="12"/>
  <c r="HT22" i="12" l="1"/>
  <c r="HT13" i="12"/>
  <c r="HV14" i="12"/>
  <c r="HU12" i="12"/>
  <c r="HU22" i="12" l="1"/>
  <c r="HU13" i="12"/>
  <c r="HW14" i="12"/>
  <c r="HV12" i="12"/>
  <c r="HV22" i="12" l="1"/>
  <c r="HV13" i="12"/>
  <c r="HX14" i="12"/>
  <c r="HW12" i="12"/>
  <c r="HW22" i="12" l="1"/>
  <c r="HW13" i="12"/>
  <c r="HY14" i="12"/>
  <c r="HX12" i="12"/>
  <c r="HX22" i="12" l="1"/>
  <c r="HX13" i="12"/>
  <c r="HZ14" i="12"/>
  <c r="HY12" i="12"/>
  <c r="HY22" i="12" l="1"/>
  <c r="HY13" i="12"/>
  <c r="HZ12" i="12"/>
  <c r="IA14" i="12"/>
  <c r="HZ22" i="12" l="1"/>
  <c r="HZ13" i="12"/>
  <c r="IB14" i="12"/>
  <c r="IA12" i="12"/>
  <c r="IA22" i="12" l="1"/>
  <c r="IA13" i="12"/>
  <c r="IC14" i="12"/>
  <c r="IB12" i="12"/>
  <c r="IB22" i="12" l="1"/>
  <c r="IB13" i="12"/>
  <c r="ID14" i="12"/>
  <c r="IC12" i="12"/>
  <c r="IC22" i="12" l="1"/>
  <c r="IC13" i="12"/>
  <c r="IE14" i="12"/>
  <c r="ID12" i="12"/>
  <c r="ID22" i="12" l="1"/>
  <c r="ID13" i="12"/>
  <c r="IF14" i="12"/>
  <c r="IE12" i="12"/>
  <c r="IE22" i="12" l="1"/>
  <c r="IE13" i="12"/>
  <c r="HS15" i="12"/>
  <c r="IF12" i="12"/>
  <c r="IG14" i="12"/>
  <c r="IF22" i="12" l="1"/>
  <c r="IF13" i="12"/>
  <c r="IH14" i="12"/>
  <c r="IG12" i="12"/>
  <c r="IG22" i="12" l="1"/>
  <c r="IG13" i="12"/>
  <c r="IH12" i="12"/>
  <c r="II14" i="12"/>
  <c r="IH22" i="12" l="1"/>
  <c r="IH13" i="12"/>
  <c r="IJ14" i="12"/>
  <c r="II12" i="12"/>
  <c r="II22" i="12" l="1"/>
  <c r="II13" i="12"/>
  <c r="IK14" i="12"/>
  <c r="IJ12" i="12"/>
  <c r="IJ22" i="12" l="1"/>
  <c r="IJ13" i="12"/>
  <c r="IL14" i="12"/>
  <c r="IK12" i="12"/>
  <c r="IK22" i="12" l="1"/>
  <c r="IK13" i="12"/>
  <c r="IL12" i="12"/>
  <c r="IM14" i="12"/>
  <c r="IL22" i="12" l="1"/>
  <c r="IL13" i="12"/>
  <c r="IN14" i="12"/>
  <c r="IM12" i="12"/>
  <c r="IM13" i="12" l="1"/>
  <c r="IM22" i="12"/>
  <c r="IO14" i="12"/>
  <c r="IN12" i="12"/>
  <c r="IN22" i="12" l="1"/>
  <c r="IN13" i="12"/>
  <c r="IP14" i="12"/>
  <c r="IO12" i="12"/>
  <c r="IO22" i="12" l="1"/>
  <c r="IO13" i="12"/>
  <c r="IP12" i="12"/>
  <c r="IQ14" i="12"/>
  <c r="IP22" i="12" l="1"/>
  <c r="IP13" i="12"/>
  <c r="IR14" i="12"/>
  <c r="IQ12" i="12"/>
  <c r="IQ22" i="12" l="1"/>
  <c r="IQ13" i="12"/>
  <c r="IS14" i="12"/>
  <c r="IR12" i="12"/>
  <c r="IR22" i="12" l="1"/>
  <c r="IR13" i="12"/>
  <c r="IT14" i="12"/>
  <c r="IS12" i="12"/>
  <c r="IS22" i="12" l="1"/>
  <c r="IS13" i="12"/>
  <c r="IU14" i="12"/>
  <c r="IT12" i="12"/>
  <c r="IU12" i="12" l="1"/>
  <c r="IV14" i="12"/>
  <c r="IT22" i="12"/>
  <c r="IT13" i="12"/>
  <c r="IW14" i="12" l="1"/>
  <c r="IV12" i="12"/>
  <c r="IU22" i="12"/>
  <c r="IU13" i="12"/>
  <c r="IV22" i="12" l="1"/>
  <c r="IV13" i="12"/>
  <c r="IX14" i="12"/>
  <c r="IW12" i="12"/>
  <c r="IW22" i="12" l="1"/>
  <c r="IW13" i="12"/>
  <c r="IY14" i="12"/>
  <c r="IX12" i="12"/>
  <c r="IX22" i="12" l="1"/>
  <c r="IX13" i="12"/>
  <c r="IZ14" i="12"/>
  <c r="IY12" i="12"/>
  <c r="IY22" i="12" l="1"/>
  <c r="IY13" i="12"/>
  <c r="JA14" i="12"/>
  <c r="IZ12" i="12"/>
  <c r="IZ22" i="12" l="1"/>
  <c r="IZ13" i="12"/>
  <c r="JB14" i="12"/>
  <c r="JA12" i="12"/>
  <c r="JA22" i="12" l="1"/>
  <c r="JA13" i="12"/>
  <c r="JB12" i="12"/>
  <c r="JC14" i="12"/>
  <c r="JB22" i="12" l="1"/>
  <c r="JB13" i="12"/>
  <c r="JD14" i="12"/>
  <c r="JC12" i="12"/>
  <c r="JC13" i="12" l="1"/>
  <c r="JC22" i="12"/>
  <c r="JE14" i="12"/>
  <c r="JD12" i="12"/>
  <c r="JD22" i="12" l="1"/>
  <c r="JD13" i="12"/>
  <c r="JF14" i="12"/>
  <c r="JE12" i="12"/>
  <c r="JG14" i="12" l="1"/>
  <c r="JF12" i="12"/>
  <c r="JE22" i="12"/>
  <c r="JE13" i="12"/>
  <c r="JF22" i="12" l="1"/>
  <c r="JF13" i="12"/>
  <c r="JG12" i="12"/>
  <c r="JH14" i="12"/>
  <c r="JG22" i="12" l="1"/>
  <c r="JG13" i="12"/>
  <c r="JH12" i="12"/>
  <c r="JI14" i="12"/>
  <c r="JJ14" i="12" l="1"/>
  <c r="JI12" i="12"/>
  <c r="JH22" i="12"/>
  <c r="JH13" i="12"/>
  <c r="JI22" i="12" l="1"/>
  <c r="JI13" i="12"/>
  <c r="JK14" i="12"/>
  <c r="JJ12" i="12"/>
  <c r="JJ22" i="12" l="1"/>
  <c r="JJ13" i="12"/>
  <c r="IX15" i="12"/>
  <c r="JL14" i="12"/>
  <c r="JK12" i="12"/>
  <c r="JM14" i="12" l="1"/>
  <c r="JL12" i="12"/>
  <c r="JK22" i="12"/>
  <c r="JK13" i="12"/>
  <c r="JL22" i="12" l="1"/>
  <c r="JL13" i="12"/>
  <c r="JN14" i="12"/>
  <c r="JM12" i="12"/>
  <c r="JM22" i="12" l="1"/>
  <c r="JM13" i="12"/>
  <c r="JN12" i="12"/>
  <c r="JO14" i="12"/>
  <c r="JN22" i="12" l="1"/>
  <c r="JN13" i="12"/>
  <c r="JP14" i="12"/>
  <c r="JO12" i="12"/>
  <c r="JO22" i="12" l="1"/>
  <c r="JO13" i="12"/>
  <c r="JQ14" i="12"/>
  <c r="JP12" i="12"/>
  <c r="JP22" i="12" l="1"/>
  <c r="JP13" i="12"/>
  <c r="JR14" i="12"/>
  <c r="JQ12" i="12"/>
  <c r="JQ22" i="12" l="1"/>
  <c r="JQ13" i="12"/>
  <c r="JR12" i="12"/>
  <c r="JS14" i="12"/>
  <c r="JR22" i="12" l="1"/>
  <c r="JR13" i="12"/>
  <c r="JT14" i="12"/>
  <c r="JS12" i="12"/>
  <c r="JS13" i="12" l="1"/>
  <c r="JS22" i="12"/>
  <c r="JU14" i="12"/>
  <c r="JT12" i="12"/>
  <c r="JT22" i="12" l="1"/>
  <c r="JT13" i="12"/>
  <c r="JV14" i="12"/>
  <c r="JU12" i="12"/>
  <c r="JU22" i="12" l="1"/>
  <c r="JU13" i="12"/>
  <c r="JV12" i="12"/>
  <c r="JW14" i="12"/>
  <c r="JW12" i="12" l="1"/>
  <c r="JX14" i="12"/>
  <c r="JV22" i="12"/>
  <c r="JV13" i="12"/>
  <c r="JY14" i="12" l="1"/>
  <c r="JX12" i="12"/>
  <c r="JW22" i="12"/>
  <c r="JW13" i="12"/>
  <c r="JX22" i="12" l="1"/>
  <c r="JX13" i="12"/>
  <c r="JZ14" i="12"/>
  <c r="JY12" i="12"/>
  <c r="KA14" i="12" l="1"/>
  <c r="JZ12" i="12"/>
  <c r="JY22" i="12"/>
  <c r="JY13" i="12"/>
  <c r="JZ22" i="12" l="1"/>
  <c r="JZ13" i="12"/>
  <c r="KB14" i="12"/>
  <c r="KA12" i="12"/>
  <c r="KA22" i="12" l="1"/>
  <c r="KA13" i="12"/>
  <c r="KB12" i="12"/>
  <c r="KC14" i="12"/>
  <c r="KB22" i="12" l="1"/>
  <c r="KB13" i="12"/>
  <c r="KD14" i="12"/>
  <c r="KC12" i="12"/>
  <c r="KC22" i="12" l="1"/>
  <c r="KC13" i="12"/>
  <c r="KD12" i="12"/>
  <c r="KE14" i="12"/>
  <c r="KD22" i="12" l="1"/>
  <c r="KD13" i="12"/>
  <c r="KF14" i="12"/>
  <c r="KE12" i="12"/>
  <c r="KE22" i="12" l="1"/>
  <c r="KE13" i="12"/>
  <c r="KG14" i="12"/>
  <c r="KF12" i="12"/>
  <c r="KF22" i="12" l="1"/>
  <c r="KF13" i="12"/>
  <c r="KH14" i="12"/>
  <c r="KG12" i="12"/>
  <c r="KG22" i="12" l="1"/>
  <c r="KG13" i="12"/>
  <c r="KI14" i="12"/>
  <c r="KH12" i="12"/>
  <c r="KH22" i="12" l="1"/>
  <c r="KH13" i="12"/>
  <c r="KI12" i="12"/>
  <c r="KJ14" i="12"/>
  <c r="KK14" i="12" l="1"/>
  <c r="KJ12" i="12"/>
  <c r="KI22" i="12"/>
  <c r="KI13" i="12"/>
  <c r="KJ22" i="12" l="1"/>
  <c r="KJ13" i="12"/>
  <c r="KL14" i="12"/>
  <c r="KK12" i="12"/>
  <c r="KK22" i="12" l="1"/>
  <c r="KK13" i="12"/>
  <c r="KL12" i="12"/>
  <c r="KM14" i="12"/>
  <c r="KL22" i="12" l="1"/>
  <c r="KL13" i="12"/>
  <c r="KN14" i="12"/>
  <c r="KM12" i="12"/>
  <c r="KM22" i="12" l="1"/>
  <c r="KM13" i="12"/>
  <c r="KB15" i="12"/>
  <c r="KO14" i="12"/>
  <c r="KN12" i="12"/>
  <c r="KP14" i="12" l="1"/>
  <c r="KO12" i="12"/>
  <c r="KN22" i="12"/>
  <c r="KN13" i="12"/>
  <c r="KO22" i="12" l="1"/>
  <c r="KO13" i="12"/>
  <c r="KQ14" i="12"/>
  <c r="KP12" i="12"/>
  <c r="KP22" i="12" l="1"/>
  <c r="KP13" i="12"/>
  <c r="KR14" i="12"/>
  <c r="KQ12" i="12"/>
  <c r="KQ22" i="12" l="1"/>
  <c r="KQ13" i="12"/>
  <c r="KR12" i="12"/>
  <c r="KS14" i="12"/>
  <c r="KT14" i="12" l="1"/>
  <c r="KS12" i="12"/>
  <c r="KR22" i="12"/>
  <c r="KR13" i="12"/>
  <c r="KS22" i="12" l="1"/>
  <c r="KS13" i="12"/>
  <c r="KU14" i="12"/>
  <c r="KT12" i="12"/>
  <c r="KT22" i="12" l="1"/>
  <c r="KT13" i="12"/>
  <c r="KV14" i="12"/>
  <c r="KU12" i="12"/>
  <c r="KU22" i="12" l="1"/>
  <c r="KU13" i="12"/>
  <c r="KW14" i="12"/>
  <c r="KV12" i="12"/>
  <c r="KV22" i="12" l="1"/>
  <c r="KV13" i="12"/>
  <c r="KX14" i="12"/>
  <c r="KW12" i="12"/>
  <c r="KW22" i="12" l="1"/>
  <c r="KW13" i="12"/>
  <c r="KY14" i="12"/>
  <c r="KX12" i="12"/>
  <c r="KX22" i="12" l="1"/>
  <c r="KX13" i="12"/>
  <c r="KZ14" i="12"/>
  <c r="KY12" i="12"/>
  <c r="KY22" i="12" l="1"/>
  <c r="KY13" i="12"/>
  <c r="LA14" i="12"/>
  <c r="KZ12" i="12"/>
  <c r="KZ22" i="12" l="1"/>
  <c r="KZ13" i="12"/>
  <c r="LB14" i="12"/>
  <c r="LA12" i="12"/>
  <c r="LA22" i="12" l="1"/>
  <c r="LA13" i="12"/>
  <c r="LC14" i="12"/>
  <c r="LB12" i="12"/>
  <c r="LB22" i="12" l="1"/>
  <c r="LB13" i="12"/>
  <c r="LC12" i="12"/>
  <c r="LD14" i="12"/>
  <c r="LC22" i="12" l="1"/>
  <c r="LC13" i="12"/>
  <c r="LE14" i="12"/>
  <c r="LD12" i="12"/>
  <c r="LF14" i="12" l="1"/>
  <c r="LE12" i="12"/>
  <c r="LD22" i="12"/>
  <c r="LD13" i="12"/>
  <c r="LE22" i="12" l="1"/>
  <c r="LE13" i="12"/>
  <c r="LG14" i="12"/>
  <c r="LF12" i="12"/>
  <c r="LF22" i="12" l="1"/>
  <c r="LF13" i="12"/>
  <c r="LH14" i="12"/>
  <c r="LG12" i="12"/>
  <c r="LG22" i="12" l="1"/>
  <c r="LG13" i="12"/>
  <c r="LI14" i="12"/>
  <c r="LH12" i="12"/>
  <c r="LH22" i="12" l="1"/>
  <c r="LH13" i="12"/>
  <c r="LJ14" i="12"/>
  <c r="LI12" i="12"/>
  <c r="LI22" i="12" l="1"/>
  <c r="LI13" i="12"/>
  <c r="LK14" i="12"/>
  <c r="LJ12" i="12"/>
  <c r="LJ22" i="12" l="1"/>
  <c r="LJ13" i="12"/>
  <c r="LL14" i="12"/>
  <c r="LK12" i="12"/>
  <c r="LK22" i="12" l="1"/>
  <c r="LK13" i="12"/>
  <c r="LM14" i="12"/>
  <c r="LL12" i="12"/>
  <c r="LL22" i="12" l="1"/>
  <c r="LL13" i="12"/>
  <c r="LN14" i="12"/>
  <c r="LM12" i="12"/>
  <c r="LM22" i="12" l="1"/>
  <c r="LM13" i="12"/>
  <c r="LO14" i="12"/>
  <c r="LN12" i="12"/>
  <c r="LN22" i="12" l="1"/>
  <c r="LN13" i="12"/>
  <c r="LP14" i="12"/>
  <c r="LO12" i="12"/>
  <c r="LO22" i="12" l="1"/>
  <c r="LO13" i="12"/>
  <c r="LQ14" i="12"/>
  <c r="LP12" i="12"/>
  <c r="LP22" i="12" l="1"/>
  <c r="LP13" i="12"/>
  <c r="LR14" i="12"/>
  <c r="LQ12" i="12"/>
  <c r="LQ22" i="12" l="1"/>
  <c r="LQ13" i="12"/>
  <c r="LF15" i="12"/>
  <c r="LS14" i="12"/>
  <c r="LR12" i="12"/>
  <c r="LT14" i="12" l="1"/>
  <c r="LS12" i="12"/>
  <c r="LR22" i="12"/>
  <c r="LR13" i="12"/>
  <c r="LS22" i="12" l="1"/>
  <c r="LS13" i="12"/>
  <c r="LU14" i="12"/>
  <c r="LT12" i="12"/>
  <c r="LT22" i="12" l="1"/>
  <c r="LT13" i="12"/>
  <c r="LV14" i="12"/>
  <c r="LU12" i="12"/>
  <c r="LU22" i="12" l="1"/>
  <c r="LU13" i="12"/>
  <c r="LW14" i="12"/>
  <c r="LV12" i="12"/>
  <c r="LV22" i="12" l="1"/>
  <c r="LV13" i="12"/>
  <c r="LX14" i="12"/>
  <c r="LW12" i="12"/>
  <c r="LW13" i="12" l="1"/>
  <c r="LW22" i="12"/>
  <c r="LX12" i="12"/>
  <c r="LY14" i="12"/>
  <c r="LZ14" i="12" l="1"/>
  <c r="LY12" i="12"/>
  <c r="LX22" i="12"/>
  <c r="LX13" i="12"/>
  <c r="LY22" i="12" l="1"/>
  <c r="LY13" i="12"/>
  <c r="MA14" i="12"/>
  <c r="LZ12" i="12"/>
  <c r="LZ22" i="12" l="1"/>
  <c r="LZ13" i="12"/>
  <c r="MB14" i="12"/>
  <c r="MA12" i="12"/>
  <c r="MC14" i="12" l="1"/>
  <c r="MB12" i="12"/>
  <c r="MA22" i="12"/>
  <c r="MA13" i="12"/>
  <c r="MB22" i="12" l="1"/>
  <c r="MB13" i="12"/>
  <c r="MD14" i="12"/>
  <c r="MC12" i="12"/>
  <c r="MC22" i="12" l="1"/>
  <c r="MC13" i="12"/>
  <c r="ME14" i="12"/>
  <c r="MD12" i="12"/>
  <c r="MD22" i="12" l="1"/>
  <c r="MD13" i="12"/>
  <c r="MF14" i="12"/>
  <c r="ME12" i="12"/>
  <c r="ME22" i="12" l="1"/>
  <c r="ME13" i="12"/>
  <c r="MG14" i="12"/>
  <c r="MF12" i="12"/>
  <c r="MF22" i="12" l="1"/>
  <c r="MF13" i="12"/>
  <c r="MH14" i="12"/>
  <c r="MG12" i="12"/>
  <c r="MG22" i="12" l="1"/>
  <c r="MG13" i="12"/>
  <c r="MI14" i="12"/>
  <c r="MH12" i="12"/>
  <c r="MH22" i="12" l="1"/>
  <c r="MH13" i="12"/>
  <c r="MJ14" i="12"/>
  <c r="MI12" i="12"/>
  <c r="MI22" i="12" l="1"/>
  <c r="MI13" i="12"/>
  <c r="MK14" i="12"/>
  <c r="MJ12" i="12"/>
  <c r="MJ22" i="12" l="1"/>
  <c r="MJ13" i="12"/>
  <c r="ML14" i="12"/>
  <c r="MK12" i="12"/>
  <c r="MK22" i="12" l="1"/>
  <c r="MK13" i="12"/>
  <c r="MM14" i="12"/>
  <c r="ML12" i="12"/>
  <c r="ML22" i="12" l="1"/>
  <c r="ML13" i="12"/>
  <c r="MN14" i="12"/>
  <c r="MM12" i="12"/>
  <c r="MM22" i="12" l="1"/>
  <c r="MM13" i="12"/>
  <c r="MO14" i="12"/>
  <c r="MN12" i="12"/>
  <c r="MP14" i="12" l="1"/>
  <c r="MO12" i="12"/>
  <c r="MN22" i="12"/>
  <c r="MN13" i="12"/>
  <c r="MO22" i="12" l="1"/>
  <c r="MO13" i="12"/>
  <c r="MQ14" i="12"/>
  <c r="MP12" i="12"/>
  <c r="MP22" i="12" l="1"/>
  <c r="MP13" i="12"/>
  <c r="MR14" i="12"/>
  <c r="MQ12" i="12"/>
  <c r="MQ22" i="12" l="1"/>
  <c r="MQ13" i="12"/>
  <c r="MR12" i="12"/>
  <c r="MS14" i="12"/>
  <c r="MR22" i="12" l="1"/>
  <c r="MR13" i="12"/>
  <c r="MT14" i="12"/>
  <c r="MS12" i="12"/>
  <c r="MS22" i="12" l="1"/>
  <c r="MS13" i="12"/>
  <c r="MU14" i="12"/>
  <c r="MT12" i="12"/>
  <c r="MT22" i="12" l="1"/>
  <c r="MT13" i="12"/>
  <c r="MV14" i="12"/>
  <c r="MU12" i="12"/>
  <c r="MU22" i="12" l="1"/>
  <c r="MU13" i="12"/>
  <c r="MW14" i="12"/>
  <c r="MV12" i="12"/>
  <c r="MV22" i="12" l="1"/>
  <c r="MV13" i="12"/>
  <c r="MX14" i="12"/>
  <c r="MW12" i="12"/>
  <c r="MJ15" i="12"/>
  <c r="MW22" i="12" l="1"/>
  <c r="MW13" i="12"/>
  <c r="MY14" i="12"/>
  <c r="MX12" i="12"/>
  <c r="MX22" i="12" l="1"/>
  <c r="MX13" i="12"/>
  <c r="MZ14" i="12"/>
  <c r="MY12" i="12"/>
  <c r="MY22" i="12" l="1"/>
  <c r="MY13" i="12"/>
  <c r="NA14" i="12"/>
  <c r="MZ12" i="12"/>
  <c r="MZ22" i="12" l="1"/>
  <c r="MZ13" i="12"/>
  <c r="NB14" i="12"/>
  <c r="NA12" i="12"/>
  <c r="NA22" i="12" l="1"/>
  <c r="NA13" i="12"/>
  <c r="NC14" i="12"/>
  <c r="NB12" i="12"/>
  <c r="ND14" i="12" l="1"/>
  <c r="NC12" i="12"/>
  <c r="NB22" i="12"/>
  <c r="NB13" i="12"/>
  <c r="NC22" i="12" l="1"/>
  <c r="NC13" i="12"/>
  <c r="NE14" i="12"/>
  <c r="ND12" i="12"/>
  <c r="ND22" i="12" l="1"/>
  <c r="ND13" i="12"/>
  <c r="NF14" i="12"/>
  <c r="NE12" i="12"/>
  <c r="NE22" i="12" l="1"/>
  <c r="NE13" i="12"/>
  <c r="NG14" i="12"/>
  <c r="NF12" i="12"/>
  <c r="NF22" i="12" l="1"/>
  <c r="NF13" i="12"/>
  <c r="NH14" i="12"/>
  <c r="NG12" i="12"/>
  <c r="NG22" i="12" l="1"/>
  <c r="NG13" i="12"/>
  <c r="NI14" i="12"/>
  <c r="NH12" i="12"/>
  <c r="NH22" i="12" l="1"/>
  <c r="NH13" i="12"/>
  <c r="NJ14" i="12"/>
  <c r="NI12" i="12"/>
  <c r="NI22" i="12" l="1"/>
  <c r="NI13" i="12"/>
  <c r="NK14" i="12"/>
  <c r="NK12" i="12" s="1"/>
  <c r="NK13" i="12" s="1"/>
  <c r="NJ12" i="12"/>
  <c r="NK22" i="12" l="1"/>
  <c r="J11" i="12"/>
  <c r="NL13" i="12"/>
  <c r="NJ22" i="12"/>
  <c r="NJ13" i="12"/>
</calcChain>
</file>

<file path=xl/sharedStrings.xml><?xml version="1.0" encoding="utf-8"?>
<sst xmlns="http://schemas.openxmlformats.org/spreadsheetml/2006/main" count="229" uniqueCount="147">
  <si>
    <r>
      <t xml:space="preserve">Spreadsheet provided by: </t>
    </r>
    <r>
      <rPr>
        <b/>
        <i/>
        <sz val="8"/>
        <rFont val="Arial CE"/>
      </rPr>
      <t>www.YourSpreadsheets.co.uk</t>
    </r>
  </si>
  <si>
    <t>First month</t>
  </si>
  <si>
    <t>First day</t>
  </si>
  <si>
    <t>Business year starts in:</t>
  </si>
  <si>
    <t>Weeks begins with:</t>
  </si>
  <si>
    <t>Leave is referred to as:</t>
  </si>
  <si>
    <t>Refer to people as:</t>
  </si>
  <si>
    <t>January</t>
  </si>
  <si>
    <t>April</t>
  </si>
  <si>
    <t>Monday</t>
  </si>
  <si>
    <t>Sunday</t>
  </si>
  <si>
    <t>Leave name</t>
  </si>
  <si>
    <t>Annual leave</t>
  </si>
  <si>
    <t>Vacation</t>
  </si>
  <si>
    <t>People</t>
  </si>
  <si>
    <t>Employee</t>
  </si>
  <si>
    <t>Staff</t>
  </si>
  <si>
    <t>Student</t>
  </si>
  <si>
    <t>GENERAL SETTINGS</t>
  </si>
  <si>
    <t>YourSpreadsheets</t>
  </si>
  <si>
    <t>Name</t>
  </si>
  <si>
    <t>Surname</t>
  </si>
  <si>
    <t>Department</t>
  </si>
  <si>
    <t>Group</t>
  </si>
  <si>
    <t>Structural</t>
  </si>
  <si>
    <t>Type</t>
  </si>
  <si>
    <t>Weight</t>
  </si>
  <si>
    <t>Full day</t>
  </si>
  <si>
    <t>Half day</t>
  </si>
  <si>
    <t>Leave weight</t>
  </si>
  <si>
    <t>Weighting</t>
  </si>
  <si>
    <t>Colour</t>
  </si>
  <si>
    <t>Sick leave</t>
  </si>
  <si>
    <t>Unpaid leave</t>
  </si>
  <si>
    <t>Training</t>
  </si>
  <si>
    <t>Maternity leave</t>
  </si>
  <si>
    <t>Other leave</t>
  </si>
  <si>
    <t>Red</t>
  </si>
  <si>
    <t>Blue</t>
  </si>
  <si>
    <t>Green</t>
  </si>
  <si>
    <t>Orange</t>
  </si>
  <si>
    <t>Purple</t>
  </si>
  <si>
    <t>Grey</t>
  </si>
  <si>
    <t>OFFICE HOLIDAYS</t>
  </si>
  <si>
    <t>Description</t>
  </si>
  <si>
    <t>Date</t>
  </si>
  <si>
    <t>Boxing Day</t>
  </si>
  <si>
    <t>New Year's Day</t>
  </si>
  <si>
    <t>Good Friday</t>
  </si>
  <si>
    <t>Easter Monday</t>
  </si>
  <si>
    <t>Year:</t>
  </si>
  <si>
    <t>Name and Surname</t>
  </si>
  <si>
    <t>Legend:</t>
  </si>
  <si>
    <t>Calendar View</t>
  </si>
  <si>
    <t>February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</si>
  <si>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</si>
  <si>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</si>
  <si>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</si>
  <si>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</si>
  <si>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</si>
  <si>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</si>
  <si>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</si>
  <si>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</si>
  <si>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</si>
  <si>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Colour Name</t>
  </si>
  <si>
    <t>Category</t>
  </si>
  <si>
    <t>Paid leave</t>
  </si>
  <si>
    <t>Statistics for this year:</t>
  </si>
  <si>
    <t>Maternity</t>
  </si>
  <si>
    <t>Bereavement</t>
  </si>
  <si>
    <t>Sick leave (half day)</t>
  </si>
  <si>
    <t>Unpaid leave (half day)</t>
  </si>
  <si>
    <t>Training (half day)</t>
  </si>
  <si>
    <t>Summary created on:</t>
  </si>
  <si>
    <t>Taken</t>
  </si>
  <si>
    <t>Allowance</t>
  </si>
  <si>
    <r>
      <rPr>
        <i/>
        <sz val="9"/>
        <color theme="1"/>
        <rFont val="Calibri"/>
        <family val="2"/>
        <scheme val="minor"/>
      </rPr>
      <t xml:space="preserve">Maximum 12 rows. </t>
    </r>
    <r>
      <rPr>
        <b/>
        <i/>
        <sz val="9"/>
        <color theme="1"/>
        <rFont val="Calibri"/>
        <family val="2"/>
        <scheme val="minor"/>
      </rPr>
      <t>Do not copy and paste.</t>
    </r>
  </si>
  <si>
    <t>ID</t>
  </si>
  <si>
    <t>Leave Type</t>
  </si>
  <si>
    <t>Leave Weighting</t>
  </si>
  <si>
    <t>Leave Category</t>
  </si>
  <si>
    <t>Leave ID</t>
  </si>
  <si>
    <t>Leave Colour</t>
  </si>
  <si>
    <t>Ignore</t>
  </si>
  <si>
    <t>OVERVIEW</t>
  </si>
  <si>
    <t>First month:</t>
  </si>
  <si>
    <t>Range</t>
  </si>
  <si>
    <t>full year</t>
  </si>
  <si>
    <t>six months</t>
  </si>
  <si>
    <t>three months</t>
  </si>
  <si>
    <t>one month</t>
  </si>
  <si>
    <t>View settings:</t>
  </si>
  <si>
    <t>Showing range:</t>
  </si>
  <si>
    <t>Days off sick</t>
  </si>
  <si>
    <t>Other</t>
  </si>
  <si>
    <t>Yearly statistics:</t>
  </si>
  <si>
    <t>Year</t>
  </si>
  <si>
    <t>Starting year:</t>
  </si>
  <si>
    <t>Name Surname</t>
  </si>
  <si>
    <t>Show names as</t>
  </si>
  <si>
    <t>Surname Name</t>
  </si>
  <si>
    <t>Surname, Name</t>
  </si>
  <si>
    <t>Sort names by</t>
  </si>
  <si>
    <t>surname first</t>
  </si>
  <si>
    <t>name first</t>
  </si>
  <si>
    <t xml:space="preserve"> x</t>
  </si>
  <si>
    <t>Admin password:</t>
  </si>
  <si>
    <t>Early May bank holiday</t>
  </si>
  <si>
    <t>Spring bank holiday</t>
  </si>
  <si>
    <t>Summer bank holiday</t>
  </si>
  <si>
    <t>Christmas Day</t>
  </si>
  <si>
    <t>Pink</t>
  </si>
  <si>
    <t>Blue dashed</t>
  </si>
  <si>
    <t>Green dashed</t>
  </si>
  <si>
    <t>Grey dashed</t>
  </si>
  <si>
    <t>Orange dashed</t>
  </si>
  <si>
    <t>Pink dashed</t>
  </si>
  <si>
    <t>Red dashed</t>
  </si>
  <si>
    <t>Purple dashed</t>
  </si>
  <si>
    <t>M&amp;E</t>
  </si>
  <si>
    <t>Black</t>
  </si>
  <si>
    <t>Employee statistics</t>
  </si>
  <si>
    <t>Show to all</t>
  </si>
  <si>
    <t>Show to admin only</t>
  </si>
  <si>
    <t>Column1</t>
  </si>
  <si>
    <t>Constant</t>
  </si>
  <si>
    <t>Password protected (1 - protected; 2 - unprotected)</t>
  </si>
  <si>
    <t>Show all</t>
  </si>
  <si>
    <t>Hide leave entitlement</t>
  </si>
  <si>
    <t>Row No</t>
  </si>
  <si>
    <t>Brown</t>
  </si>
  <si>
    <t>White</t>
  </si>
  <si>
    <t>Paul</t>
  </si>
  <si>
    <t>Alan</t>
  </si>
  <si>
    <t>Rob</t>
  </si>
  <si>
    <t>Jessica</t>
  </si>
  <si>
    <t>=IF(DAY(J$14)=FLOOR(DAYS(EOMONTH(J$14,0),EOMONTH(J$14,-1))/2,1),MONTH(J$14),"")</t>
  </si>
  <si>
    <t>Add new &gt;&gt;</t>
  </si>
  <si>
    <t>Edit/delete existing &gt;&gt;</t>
  </si>
  <si>
    <t>Associate</t>
  </si>
  <si>
    <t>Fixed categories:</t>
  </si>
  <si>
    <t>Editable categories:</t>
  </si>
  <si>
    <t>Yes</t>
  </si>
  <si>
    <t>Allow leave over weekends:</t>
  </si>
  <si>
    <t>Black Alan</t>
  </si>
  <si>
    <t>Show message about problem with conditional formatting when adding leave (1 - show; 2 - dont show)</t>
  </si>
  <si>
    <t>Show message about adding employees (1 - show; 2 - dont show)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</si>
</sst>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"/>
    <numFmt numFmtId="165" formatCode=";;"/>
  </numFmts>
  <fonts count="21">
    <font>
      <sz val="11"/>
      <color theme="1"/>
      <name val="Calibri"/>
      <family val="2"/>
      <scheme val="minor"/>
    </font>
    <font>
      <sz val="10"/>
      <name val="Arial CE"/>
    </font>
    <font>
      <u/>
      <sz val="10"/>
      <color indexed="12"/>
      <name val="Arial CE"/>
    </font>
    <font>
      <i/>
      <sz val="8"/>
      <name val="Arial CE"/>
    </font>
    <font>
      <b/>
      <i/>
      <sz val="8"/>
      <name val="Arial CE"/>
    </font>
    <font>
      <sz val="1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4"/>
      <color theme="0" tint="-0.499984740745262"/>
      <name val="Calibri"/>
      <family val="2"/>
      <scheme val="minor"/>
    </font>
    <font>
      <sz val="9"/>
      <color theme="0" tint="-0.499984740745262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9"/>
      <color rgb="FFFFFF00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lightUp">
        <fgColor theme="0" tint="-0.149967955565050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47CFFF"/>
        <bgColor indexed="64"/>
      </patternFill>
    </fill>
    <fill>
      <patternFill patternType="solid">
        <fgColor rgb="FF874BFF"/>
        <bgColor indexed="64"/>
      </patternFill>
    </fill>
    <fill>
      <patternFill patternType="solid">
        <fgColor rgb="FFFF4FFF"/>
        <bgColor indexed="64"/>
      </patternFill>
    </fill>
    <fill>
      <patternFill patternType="lightUp">
        <fgColor theme="0"/>
        <bgColor rgb="FF47CFFF"/>
      </patternFill>
    </fill>
    <fill>
      <patternFill patternType="lightUp">
        <fgColor theme="0"/>
        <bgColor rgb="FF00B050"/>
      </patternFill>
    </fill>
    <fill>
      <patternFill patternType="lightUp">
        <fgColor theme="0"/>
        <bgColor theme="0" tint="-0.499984740745262"/>
      </patternFill>
    </fill>
    <fill>
      <patternFill patternType="lightUp">
        <fgColor theme="0"/>
        <bgColor rgb="FFFFC000"/>
      </patternFill>
    </fill>
    <fill>
      <patternFill patternType="lightUp">
        <fgColor theme="0"/>
        <bgColor rgb="FFFF4FFF"/>
      </patternFill>
    </fill>
    <fill>
      <patternFill patternType="lightUp">
        <fgColor theme="0"/>
        <bgColor rgb="FFFF3F3F"/>
      </patternFill>
    </fill>
    <fill>
      <patternFill patternType="lightUp">
        <fgColor theme="0"/>
        <bgColor rgb="FF874BFF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7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 style="dotted">
        <color theme="0" tint="-0.499984740745262"/>
      </bottom>
      <diagonal/>
    </border>
    <border>
      <left/>
      <right/>
      <top/>
      <bottom style="dotted">
        <color theme="0" tint="-0.499984740745262"/>
      </bottom>
      <diagonal/>
    </border>
    <border>
      <left/>
      <right style="thin">
        <color indexed="64"/>
      </right>
      <top/>
      <bottom style="dotted">
        <color theme="0" tint="-0.499984740745262"/>
      </bottom>
      <diagonal/>
    </border>
    <border>
      <left/>
      <right/>
      <top style="dotted">
        <color theme="0" tint="-0.499984740745262"/>
      </top>
      <bottom/>
      <diagonal/>
    </border>
    <border>
      <left/>
      <right style="thin">
        <color indexed="64"/>
      </right>
      <top style="dotted">
        <color theme="0" tint="-0.499984740745262"/>
      </top>
      <bottom/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/>
      <diagonal/>
    </border>
    <border>
      <left style="thin">
        <color indexed="64"/>
      </left>
      <right style="dotted">
        <color theme="0" tint="-0.499984740745262"/>
      </right>
      <top/>
      <bottom/>
      <diagonal/>
    </border>
    <border>
      <left style="thin">
        <color indexed="64"/>
      </left>
      <right style="dotted">
        <color theme="0" tint="-0.499984740745262"/>
      </right>
      <top/>
      <bottom style="thin">
        <color indexed="64"/>
      </bottom>
      <diagonal/>
    </border>
    <border>
      <left style="dotted">
        <color theme="0" tint="-0.499984740745262"/>
      </left>
      <right/>
      <top style="thin">
        <color indexed="64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dotted">
        <color theme="0" tint="-0.499984740745262"/>
      </left>
      <right/>
      <top/>
      <bottom style="dotted">
        <color theme="0" tint="-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3">
    <xf numFmtId="0" fontId="0" fillId="0" borderId="0" xfId="0"/>
    <xf numFmtId="0" fontId="0" fillId="0" borderId="0" xfId="0" applyFill="1" applyAlignment="1" applyProtection="1">
      <alignment vertical="center"/>
      <protection hidden="1"/>
    </xf>
    <xf numFmtId="165" fontId="0" fillId="0" borderId="0" xfId="0" applyNumberFormat="1" applyFill="1" applyAlignment="1" applyProtection="1">
      <alignment horizontal="centerContinuous" vertical="center"/>
      <protection hidden="1"/>
    </xf>
    <xf numFmtId="164" fontId="0" fillId="0" borderId="0" xfId="0" applyNumberFormat="1" applyFill="1" applyAlignment="1" applyProtection="1">
      <alignment horizontal="centerContinuous" vertical="center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14" fontId="0" fillId="0" borderId="0" xfId="0" applyNumberForma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4" fontId="5" fillId="0" borderId="7" xfId="0" applyNumberFormat="1" applyFont="1" applyFill="1" applyBorder="1" applyAlignment="1" applyProtection="1">
      <alignment vertical="center" textRotation="90"/>
      <protection hidden="1"/>
    </xf>
    <xf numFmtId="164" fontId="7" fillId="6" borderId="11" xfId="0" applyNumberFormat="1" applyFont="1" applyFill="1" applyBorder="1" applyAlignment="1" applyProtection="1">
      <alignment vertical="center"/>
      <protection hidden="1"/>
    </xf>
    <xf numFmtId="0" fontId="0" fillId="0" borderId="2" xfId="0" applyFill="1" applyBorder="1" applyAlignment="1" applyProtection="1">
      <alignment vertical="center"/>
      <protection hidden="1"/>
    </xf>
    <xf numFmtId="0" fontId="11" fillId="0" borderId="28" xfId="0" applyNumberFormat="1" applyFont="1" applyFill="1" applyBorder="1" applyAlignment="1" applyProtection="1">
      <alignment horizontal="center" vertical="center"/>
      <protection hidden="1"/>
    </xf>
    <xf numFmtId="0" fontId="11" fillId="0" borderId="29" xfId="0" applyNumberFormat="1" applyFont="1" applyFill="1" applyBorder="1" applyAlignment="1" applyProtection="1">
      <alignment horizontal="center" vertical="center"/>
      <protection hidden="1"/>
    </xf>
    <xf numFmtId="0" fontId="11" fillId="0" borderId="30" xfId="0" applyNumberFormat="1" applyFont="1" applyFill="1" applyBorder="1" applyAlignment="1" applyProtection="1">
      <alignment horizontal="center" vertical="center"/>
      <protection hidden="1"/>
    </xf>
    <xf numFmtId="0" fontId="11" fillId="0" borderId="34" xfId="0" applyNumberFormat="1" applyFont="1" applyFill="1" applyBorder="1" applyAlignment="1" applyProtection="1">
      <alignment horizontal="center" vertical="center"/>
      <protection hidden="1"/>
    </xf>
    <xf numFmtId="0" fontId="11" fillId="0" borderId="35" xfId="0" applyNumberFormat="1" applyFont="1" applyFill="1" applyBorder="1" applyAlignment="1" applyProtection="1">
      <alignment horizontal="center" vertical="center"/>
      <protection hidden="1"/>
    </xf>
    <xf numFmtId="0" fontId="11" fillId="0" borderId="36" xfId="0" applyNumberFormat="1" applyFont="1" applyFill="1" applyBorder="1" applyAlignment="1" applyProtection="1">
      <alignment horizontal="center" vertical="center"/>
      <protection hidden="1"/>
    </xf>
    <xf numFmtId="0" fontId="11" fillId="0" borderId="40" xfId="0" applyNumberFormat="1" applyFont="1" applyFill="1" applyBorder="1" applyAlignment="1" applyProtection="1">
      <alignment horizontal="center" vertical="center"/>
      <protection hidden="1"/>
    </xf>
    <xf numFmtId="0" fontId="11" fillId="0" borderId="41" xfId="0" applyNumberFormat="1" applyFont="1" applyFill="1" applyBorder="1" applyAlignment="1" applyProtection="1">
      <alignment horizontal="center" vertical="center"/>
      <protection hidden="1"/>
    </xf>
    <xf numFmtId="0" fontId="11" fillId="0" borderId="42" xfId="0" applyNumberFormat="1" applyFont="1" applyFill="1" applyBorder="1" applyAlignment="1" applyProtection="1">
      <alignment horizontal="center" vertical="center"/>
      <protection hidden="1"/>
    </xf>
    <xf numFmtId="0" fontId="0" fillId="5" borderId="3" xfId="0" applyFill="1" applyBorder="1" applyAlignment="1" applyProtection="1">
      <alignment vertical="center"/>
      <protection hidden="1"/>
    </xf>
    <xf numFmtId="0" fontId="0" fillId="5" borderId="1" xfId="0" applyFill="1" applyBorder="1" applyAlignment="1" applyProtection="1">
      <alignment vertical="center"/>
      <protection hidden="1"/>
    </xf>
    <xf numFmtId="0" fontId="0" fillId="5" borderId="4" xfId="0" applyFill="1" applyBorder="1" applyAlignment="1" applyProtection="1">
      <alignment vertical="center"/>
      <protection hidden="1"/>
    </xf>
    <xf numFmtId="0" fontId="0" fillId="5" borderId="2" xfId="0" applyFill="1" applyBorder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0" fillId="5" borderId="0" xfId="0" applyFill="1" applyBorder="1" applyAlignment="1" applyProtection="1">
      <alignment vertical="center"/>
      <protection hidden="1"/>
    </xf>
    <xf numFmtId="0" fontId="0" fillId="5" borderId="5" xfId="0" applyFill="1" applyBorder="1" applyAlignment="1" applyProtection="1">
      <alignment vertical="center"/>
      <protection hidden="1"/>
    </xf>
    <xf numFmtId="0" fontId="0" fillId="5" borderId="6" xfId="0" applyFill="1" applyBorder="1" applyAlignment="1" applyProtection="1">
      <alignment vertical="center"/>
      <protection hidden="1"/>
    </xf>
    <xf numFmtId="0" fontId="0" fillId="5" borderId="7" xfId="0" applyFill="1" applyBorder="1" applyAlignment="1" applyProtection="1">
      <alignment vertical="center"/>
      <protection hidden="1"/>
    </xf>
    <xf numFmtId="0" fontId="0" fillId="5" borderId="8" xfId="0" applyFill="1" applyBorder="1" applyAlignment="1" applyProtection="1">
      <alignment vertical="center"/>
      <protection hidden="1"/>
    </xf>
    <xf numFmtId="165" fontId="0" fillId="0" borderId="0" xfId="0" applyNumberFormat="1" applyFill="1" applyAlignment="1" applyProtection="1">
      <alignment horizontal="center" vertical="center"/>
      <protection hidden="1"/>
    </xf>
    <xf numFmtId="0" fontId="11" fillId="6" borderId="22" xfId="0" applyFont="1" applyFill="1" applyBorder="1" applyAlignment="1" applyProtection="1">
      <alignment horizontal="center" vertical="center"/>
      <protection hidden="1"/>
    </xf>
    <xf numFmtId="0" fontId="11" fillId="6" borderId="23" xfId="0" applyFont="1" applyFill="1" applyBorder="1" applyAlignment="1" applyProtection="1">
      <alignment horizontal="center" vertical="center"/>
      <protection hidden="1"/>
    </xf>
    <xf numFmtId="0" fontId="11" fillId="6" borderId="24" xfId="0" applyFont="1" applyFill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9" fillId="2" borderId="0" xfId="0" applyFont="1" applyFill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7" borderId="0" xfId="0" applyFont="1" applyFill="1" applyBorder="1" applyAlignment="1" applyProtection="1">
      <alignment vertical="center"/>
      <protection hidden="1"/>
    </xf>
    <xf numFmtId="0" fontId="0" fillId="8" borderId="0" xfId="0" applyFont="1" applyFill="1" applyBorder="1" applyAlignment="1" applyProtection="1">
      <alignment vertical="center"/>
      <protection hidden="1"/>
    </xf>
    <xf numFmtId="2" fontId="9" fillId="2" borderId="0" xfId="0" applyNumberFormat="1" applyFont="1" applyFill="1" applyAlignment="1" applyProtection="1">
      <alignment vertical="center"/>
      <protection hidden="1"/>
    </xf>
    <xf numFmtId="0" fontId="0" fillId="3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14" fillId="6" borderId="24" xfId="0" applyFont="1" applyFill="1" applyBorder="1" applyAlignment="1" applyProtection="1">
      <alignment horizontal="center" vertical="center"/>
      <protection hidden="1"/>
    </xf>
    <xf numFmtId="0" fontId="12" fillId="3" borderId="0" xfId="0" applyFont="1" applyFill="1" applyBorder="1" applyAlignment="1" applyProtection="1">
      <alignment vertical="center"/>
      <protection hidden="1"/>
    </xf>
    <xf numFmtId="0" fontId="0" fillId="3" borderId="0" xfId="0" applyFont="1" applyFill="1" applyBorder="1" applyAlignment="1" applyProtection="1">
      <alignment horizontal="left" vertical="center"/>
      <protection hidden="1"/>
    </xf>
    <xf numFmtId="0" fontId="15" fillId="0" borderId="35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7" fillId="6" borderId="22" xfId="0" applyFont="1" applyFill="1" applyBorder="1" applyAlignment="1" applyProtection="1">
      <alignment horizontal="center" vertical="center"/>
      <protection hidden="1"/>
    </xf>
    <xf numFmtId="0" fontId="17" fillId="6" borderId="23" xfId="0" applyFont="1" applyFill="1" applyBorder="1" applyAlignment="1" applyProtection="1">
      <alignment horizontal="center" vertical="center"/>
      <protection hidden="1"/>
    </xf>
    <xf numFmtId="0" fontId="17" fillId="6" borderId="24" xfId="0" applyFont="1" applyFill="1" applyBorder="1" applyAlignment="1" applyProtection="1">
      <alignment horizontal="center" vertical="center"/>
      <protection hidden="1"/>
    </xf>
    <xf numFmtId="165" fontId="0" fillId="0" borderId="0" xfId="0" applyNumberFormat="1" applyFill="1" applyAlignment="1" applyProtection="1">
      <alignment vertical="center"/>
      <protection hidden="1"/>
    </xf>
    <xf numFmtId="0" fontId="0" fillId="10" borderId="0" xfId="0" applyNumberFormat="1" applyFill="1" applyAlignment="1" applyProtection="1">
      <alignment vertical="center"/>
      <protection hidden="1"/>
    </xf>
    <xf numFmtId="0" fontId="0" fillId="5" borderId="0" xfId="0" applyFill="1" applyAlignment="1" applyProtection="1">
      <alignment vertical="center"/>
      <protection hidden="1"/>
    </xf>
    <xf numFmtId="165" fontId="0" fillId="0" borderId="0" xfId="0" applyNumberFormat="1" applyFill="1" applyBorder="1" applyAlignment="1" applyProtection="1">
      <alignment vertical="center"/>
      <protection hidden="1"/>
    </xf>
    <xf numFmtId="165" fontId="0" fillId="0" borderId="0" xfId="0" applyNumberFormat="1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inden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11" fillId="0" borderId="66" xfId="0" applyNumberFormat="1" applyFont="1" applyFill="1" applyBorder="1" applyAlignment="1" applyProtection="1">
      <alignment horizontal="center" vertical="center"/>
      <protection hidden="1"/>
    </xf>
    <xf numFmtId="0" fontId="11" fillId="0" borderId="67" xfId="0" applyNumberFormat="1" applyFont="1" applyFill="1" applyBorder="1" applyAlignment="1" applyProtection="1">
      <alignment horizontal="center" vertical="center"/>
      <protection hidden="1"/>
    </xf>
    <xf numFmtId="0" fontId="11" fillId="0" borderId="68" xfId="0" applyNumberFormat="1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left" vertical="center"/>
      <protection hidden="1"/>
    </xf>
    <xf numFmtId="0" fontId="6" fillId="0" borderId="19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left" vertical="center" indent="1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0" fillId="0" borderId="69" xfId="0" applyNumberFormat="1" applyFont="1" applyFill="1" applyBorder="1" applyAlignment="1" applyProtection="1">
      <alignment horizontal="center" vertical="center"/>
      <protection hidden="1"/>
    </xf>
    <xf numFmtId="0" fontId="0" fillId="0" borderId="70" xfId="0" applyNumberFormat="1" applyFont="1" applyFill="1" applyBorder="1" applyAlignment="1" applyProtection="1">
      <alignment horizontal="center" vertical="center"/>
      <protection hidden="1"/>
    </xf>
    <xf numFmtId="0" fontId="0" fillId="0" borderId="71" xfId="0" applyNumberFormat="1" applyFont="1" applyFill="1" applyBorder="1" applyAlignment="1" applyProtection="1">
      <alignment horizontal="center" vertical="center"/>
      <protection hidden="1"/>
    </xf>
    <xf numFmtId="0" fontId="0" fillId="14" borderId="0" xfId="0" applyFont="1" applyFill="1" applyBorder="1" applyAlignment="1" applyProtection="1">
      <alignment vertical="center"/>
      <protection hidden="1"/>
    </xf>
    <xf numFmtId="0" fontId="0" fillId="13" borderId="0" xfId="0" applyFont="1" applyFill="1" applyBorder="1" applyAlignment="1" applyProtection="1">
      <alignment vertical="center"/>
      <protection hidden="1"/>
    </xf>
    <xf numFmtId="0" fontId="0" fillId="11" borderId="0" xfId="0" applyFont="1" applyFill="1" applyBorder="1" applyAlignment="1" applyProtection="1">
      <alignment vertical="center"/>
      <protection hidden="1"/>
    </xf>
    <xf numFmtId="0" fontId="0" fillId="15" borderId="0" xfId="0" applyFont="1" applyFill="1" applyBorder="1" applyAlignment="1" applyProtection="1">
      <alignment vertical="center"/>
      <protection hidden="1"/>
    </xf>
    <xf numFmtId="0" fontId="0" fillId="12" borderId="0" xfId="0" applyFont="1" applyFill="1" applyBorder="1" applyAlignment="1" applyProtection="1">
      <alignment vertical="center"/>
      <protection hidden="1"/>
    </xf>
    <xf numFmtId="0" fontId="0" fillId="16" borderId="0" xfId="0" applyFont="1" applyFill="1" applyBorder="1" applyAlignment="1" applyProtection="1">
      <alignment vertical="center"/>
      <protection hidden="1"/>
    </xf>
    <xf numFmtId="0" fontId="0" fillId="17" borderId="0" xfId="0" applyFont="1" applyFill="1" applyBorder="1" applyAlignment="1" applyProtection="1">
      <alignment vertical="center"/>
      <protection hidden="1"/>
    </xf>
    <xf numFmtId="0" fontId="0" fillId="18" borderId="0" xfId="0" applyFont="1" applyFill="1" applyBorder="1" applyAlignment="1" applyProtection="1">
      <alignment vertical="center"/>
      <protection hidden="1"/>
    </xf>
    <xf numFmtId="0" fontId="0" fillId="19" borderId="0" xfId="0" applyFont="1" applyFill="1" applyBorder="1" applyAlignment="1" applyProtection="1">
      <alignment vertical="center"/>
      <protection hidden="1"/>
    </xf>
    <xf numFmtId="0" fontId="0" fillId="20" borderId="0" xfId="0" applyFont="1" applyFill="1" applyBorder="1" applyAlignment="1" applyProtection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hidden="1"/>
    </xf>
    <xf numFmtId="0" fontId="0" fillId="22" borderId="0" xfId="0" applyFont="1" applyFill="1" applyBorder="1" applyAlignment="1" applyProtection="1">
      <alignment vertical="center"/>
      <protection hidden="1"/>
    </xf>
    <xf numFmtId="165" fontId="18" fillId="0" borderId="0" xfId="0" quotePrefix="1" applyNumberFormat="1" applyFont="1" applyFill="1" applyAlignment="1" applyProtection="1">
      <alignment horizontal="centerContinuous" vertical="center"/>
      <protection hidden="1"/>
    </xf>
    <xf numFmtId="0" fontId="16" fillId="4" borderId="0" xfId="0" applyFont="1" applyFill="1" applyAlignment="1" applyProtection="1">
      <alignment horizontal="left" vertical="center"/>
      <protection hidden="1"/>
    </xf>
    <xf numFmtId="0" fontId="0" fillId="4" borderId="0" xfId="0" applyFill="1" applyProtection="1">
      <protection hidden="1"/>
    </xf>
    <xf numFmtId="14" fontId="6" fillId="0" borderId="13" xfId="0" applyNumberFormat="1" applyFont="1" applyFill="1" applyBorder="1" applyAlignment="1" applyProtection="1">
      <alignment horizontal="left" vertical="center" indent="1"/>
      <protection locked="0"/>
    </xf>
    <xf numFmtId="0" fontId="6" fillId="0" borderId="15" xfId="0" applyFont="1" applyFill="1" applyBorder="1" applyAlignment="1" applyProtection="1">
      <alignment horizontal="left" vertical="center" indent="1"/>
      <protection locked="0"/>
    </xf>
    <xf numFmtId="14" fontId="6" fillId="0" borderId="0" xfId="0" applyNumberFormat="1" applyFont="1" applyFill="1" applyAlignment="1" applyProtection="1">
      <alignment horizontal="left" vertical="center" indent="1"/>
      <protection locked="0"/>
    </xf>
    <xf numFmtId="14" fontId="6" fillId="0" borderId="0" xfId="0" applyNumberFormat="1" applyFont="1" applyAlignment="1" applyProtection="1">
      <alignment horizontal="left" vertical="center" indent="1"/>
      <protection locked="0"/>
    </xf>
    <xf numFmtId="0" fontId="0" fillId="9" borderId="12" xfId="0" applyFont="1" applyFill="1" applyBorder="1" applyAlignment="1" applyProtection="1">
      <alignment horizontal="left" vertical="center" indent="1"/>
      <protection locked="0"/>
    </xf>
    <xf numFmtId="0" fontId="1" fillId="0" borderId="0" xfId="2" applyFill="1" applyProtection="1">
      <protection locked="0"/>
    </xf>
    <xf numFmtId="0" fontId="0" fillId="0" borderId="0" xfId="0" applyFill="1" applyAlignment="1" applyProtection="1">
      <alignment horizontal="left" vertical="center" indent="1"/>
      <protection locked="0"/>
    </xf>
    <xf numFmtId="0" fontId="1" fillId="0" borderId="0" xfId="2" applyProtection="1"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Font="1" applyAlignment="1" applyProtection="1">
      <alignment horizontal="left" vertical="center" indent="1"/>
      <protection locked="0"/>
    </xf>
    <xf numFmtId="0" fontId="0" fillId="0" borderId="0" xfId="0" applyFill="1" applyProtection="1">
      <protection hidden="1"/>
    </xf>
    <xf numFmtId="0" fontId="0" fillId="0" borderId="0" xfId="0" applyNumberFormat="1" applyProtection="1">
      <protection locked="0"/>
    </xf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0" fillId="3" borderId="0" xfId="0" applyFont="1" applyFill="1" applyBorder="1" applyAlignment="1" applyProtection="1">
      <alignment horizontal="left" vertical="center"/>
      <protection locked="0" hidden="1"/>
    </xf>
    <xf numFmtId="0" fontId="5" fillId="0" borderId="0" xfId="0" applyFont="1" applyProtection="1">
      <protection locked="0"/>
    </xf>
    <xf numFmtId="0" fontId="19" fillId="3" borderId="0" xfId="0" applyFont="1" applyFill="1" applyBorder="1" applyAlignment="1" applyProtection="1">
      <alignment vertical="center"/>
      <protection hidden="1"/>
    </xf>
    <xf numFmtId="0" fontId="0" fillId="24" borderId="0" xfId="0" applyNumberFormat="1" applyFill="1" applyBorder="1" applyAlignment="1" applyProtection="1">
      <alignment vertical="center"/>
      <protection hidden="1"/>
    </xf>
    <xf numFmtId="0" fontId="0" fillId="24" borderId="0" xfId="0" applyNumberFormat="1" applyFill="1" applyBorder="1" applyAlignment="1" applyProtection="1">
      <alignment vertical="center" textRotation="90"/>
      <protection hidden="1"/>
    </xf>
    <xf numFmtId="0" fontId="0" fillId="24" borderId="0" xfId="0" applyNumberFormat="1" applyFont="1" applyFill="1" applyBorder="1" applyAlignment="1" applyProtection="1">
      <alignment vertical="center"/>
      <protection hidden="1"/>
    </xf>
    <xf numFmtId="164" fontId="7" fillId="24" borderId="10" xfId="0" applyNumberFormat="1" applyFont="1" applyFill="1" applyBorder="1" applyAlignment="1" applyProtection="1">
      <alignment vertical="center"/>
      <protection hidden="1"/>
    </xf>
    <xf numFmtId="0" fontId="14" fillId="24" borderId="62" xfId="0" applyFont="1" applyFill="1" applyBorder="1" applyAlignment="1" applyProtection="1">
      <alignment horizontal="center" vertical="center"/>
      <protection hidden="1"/>
    </xf>
    <xf numFmtId="0" fontId="14" fillId="24" borderId="23" xfId="0" applyFont="1" applyFill="1" applyBorder="1" applyAlignment="1" applyProtection="1">
      <alignment horizontal="center" vertical="center"/>
      <protection hidden="1"/>
    </xf>
    <xf numFmtId="164" fontId="7" fillId="24" borderId="10" xfId="0" applyNumberFormat="1" applyFont="1" applyFill="1" applyBorder="1" applyAlignment="1" applyProtection="1">
      <alignment horizontal="center" vertical="center"/>
      <protection hidden="1"/>
    </xf>
    <xf numFmtId="0" fontId="12" fillId="0" borderId="72" xfId="0" applyNumberFormat="1" applyFont="1" applyFill="1" applyBorder="1" applyAlignment="1" applyProtection="1">
      <alignment horizontal="left" vertical="center" indent="1"/>
      <protection hidden="1"/>
    </xf>
    <xf numFmtId="0" fontId="12" fillId="0" borderId="73" xfId="0" applyNumberFormat="1" applyFont="1" applyFill="1" applyBorder="1" applyAlignment="1" applyProtection="1">
      <alignment horizontal="left" vertical="center" indent="1"/>
      <protection hidden="1"/>
    </xf>
    <xf numFmtId="0" fontId="12" fillId="0" borderId="74" xfId="0" applyNumberFormat="1" applyFont="1" applyFill="1" applyBorder="1" applyAlignment="1" applyProtection="1">
      <alignment horizontal="left" vertical="center" indent="1"/>
      <protection hidden="1"/>
    </xf>
    <xf numFmtId="0" fontId="0" fillId="24" borderId="54" xfId="0" applyNumberFormat="1" applyFill="1" applyBorder="1" applyAlignment="1" applyProtection="1">
      <alignment horizontal="center" vertical="center" textRotation="90" wrapText="1"/>
      <protection hidden="1"/>
    </xf>
    <xf numFmtId="0" fontId="0" fillId="24" borderId="57" xfId="0" applyNumberFormat="1" applyFill="1" applyBorder="1" applyAlignment="1" applyProtection="1">
      <alignment horizontal="center" vertical="center" textRotation="90" wrapText="1"/>
      <protection hidden="1"/>
    </xf>
    <xf numFmtId="0" fontId="0" fillId="24" borderId="60" xfId="0" applyNumberFormat="1" applyFill="1" applyBorder="1" applyAlignment="1" applyProtection="1">
      <alignment horizontal="center" vertical="center" textRotation="90" wrapText="1"/>
      <protection hidden="1"/>
    </xf>
    <xf numFmtId="0" fontId="0" fillId="24" borderId="63" xfId="0" applyNumberFormat="1" applyFill="1" applyBorder="1" applyAlignment="1" applyProtection="1">
      <alignment horizontal="center" vertical="center" textRotation="90" wrapText="1"/>
      <protection hidden="1"/>
    </xf>
    <xf numFmtId="0" fontId="0" fillId="24" borderId="64" xfId="0" applyNumberFormat="1" applyFill="1" applyBorder="1" applyAlignment="1" applyProtection="1">
      <alignment horizontal="center" vertical="center" textRotation="90" wrapText="1"/>
      <protection hidden="1"/>
    </xf>
    <xf numFmtId="0" fontId="0" fillId="24" borderId="56" xfId="0" applyNumberFormat="1" applyFill="1" applyBorder="1" applyAlignment="1" applyProtection="1">
      <alignment horizontal="center" vertical="center" textRotation="90" wrapText="1"/>
      <protection hidden="1"/>
    </xf>
    <xf numFmtId="0" fontId="0" fillId="24" borderId="59" xfId="0" applyNumberFormat="1" applyFill="1" applyBorder="1" applyAlignment="1" applyProtection="1">
      <alignment horizontal="center" vertical="center" textRotation="90" wrapText="1"/>
      <protection hidden="1"/>
    </xf>
    <xf numFmtId="0" fontId="7" fillId="24" borderId="3" xfId="0" applyNumberFormat="1" applyFont="1" applyFill="1" applyBorder="1" applyAlignment="1" applyProtection="1">
      <alignment horizontal="center" vertical="center"/>
      <protection hidden="1"/>
    </xf>
    <xf numFmtId="0" fontId="7" fillId="24" borderId="1" xfId="0" applyNumberFormat="1" applyFont="1" applyFill="1" applyBorder="1" applyAlignment="1" applyProtection="1">
      <alignment horizontal="center" vertical="center"/>
      <protection hidden="1"/>
    </xf>
    <xf numFmtId="0" fontId="7" fillId="24" borderId="4" xfId="0" applyNumberFormat="1" applyFont="1" applyFill="1" applyBorder="1" applyAlignment="1" applyProtection="1">
      <alignment horizontal="center" vertical="center"/>
      <protection hidden="1"/>
    </xf>
    <xf numFmtId="0" fontId="7" fillId="24" borderId="6" xfId="0" applyNumberFormat="1" applyFont="1" applyFill="1" applyBorder="1" applyAlignment="1" applyProtection="1">
      <alignment horizontal="center" vertical="center"/>
      <protection hidden="1"/>
    </xf>
    <xf numFmtId="0" fontId="7" fillId="24" borderId="7" xfId="0" applyNumberFormat="1" applyFont="1" applyFill="1" applyBorder="1" applyAlignment="1" applyProtection="1">
      <alignment horizontal="center" vertical="center"/>
      <protection hidden="1"/>
    </xf>
    <xf numFmtId="0" fontId="7" fillId="24" borderId="8" xfId="0" applyNumberFormat="1" applyFont="1" applyFill="1" applyBorder="1" applyAlignment="1" applyProtection="1">
      <alignment horizontal="center" vertical="center"/>
      <protection hidden="1"/>
    </xf>
    <xf numFmtId="0" fontId="12" fillId="24" borderId="3" xfId="0" applyNumberFormat="1" applyFont="1" applyFill="1" applyBorder="1" applyAlignment="1" applyProtection="1">
      <alignment horizontal="right" vertical="center" indent="1"/>
      <protection hidden="1"/>
    </xf>
    <xf numFmtId="0" fontId="12" fillId="24" borderId="1" xfId="0" applyNumberFormat="1" applyFont="1" applyFill="1" applyBorder="1" applyAlignment="1" applyProtection="1">
      <alignment horizontal="right" vertical="center" indent="1"/>
      <protection hidden="1"/>
    </xf>
    <xf numFmtId="0" fontId="12" fillId="24" borderId="63" xfId="0" applyNumberFormat="1" applyFont="1" applyFill="1" applyBorder="1" applyAlignment="1" applyProtection="1">
      <alignment horizontal="right" vertical="center" indent="1"/>
      <protection hidden="1"/>
    </xf>
    <xf numFmtId="0" fontId="12" fillId="24" borderId="6" xfId="0" applyNumberFormat="1" applyFont="1" applyFill="1" applyBorder="1" applyAlignment="1" applyProtection="1">
      <alignment horizontal="right" vertical="center" indent="1"/>
      <protection hidden="1"/>
    </xf>
    <xf numFmtId="0" fontId="12" fillId="24" borderId="7" xfId="0" applyNumberFormat="1" applyFont="1" applyFill="1" applyBorder="1" applyAlignment="1" applyProtection="1">
      <alignment horizontal="right" vertical="center" indent="1"/>
      <protection hidden="1"/>
    </xf>
    <xf numFmtId="0" fontId="12" fillId="24" borderId="65" xfId="0" applyNumberFormat="1" applyFont="1" applyFill="1" applyBorder="1" applyAlignment="1" applyProtection="1">
      <alignment horizontal="right" vertical="center" indent="1"/>
      <protection hidden="1"/>
    </xf>
    <xf numFmtId="0" fontId="0" fillId="23" borderId="1" xfId="0" applyNumberFormat="1" applyFill="1" applyBorder="1" applyAlignment="1" applyProtection="1">
      <alignment horizontal="center" vertical="center"/>
      <protection hidden="1"/>
    </xf>
    <xf numFmtId="0" fontId="0" fillId="23" borderId="4" xfId="0" applyNumberFormat="1" applyFill="1" applyBorder="1" applyAlignment="1" applyProtection="1">
      <alignment horizontal="center" vertical="center"/>
      <protection hidden="1"/>
    </xf>
    <xf numFmtId="2" fontId="7" fillId="24" borderId="9" xfId="0" applyNumberFormat="1" applyFont="1" applyFill="1" applyBorder="1" applyAlignment="1" applyProtection="1">
      <alignment horizontal="left" vertical="center" indent="1"/>
      <protection hidden="1"/>
    </xf>
    <xf numFmtId="2" fontId="7" fillId="24" borderId="10" xfId="0" applyNumberFormat="1" applyFont="1" applyFill="1" applyBorder="1" applyAlignment="1" applyProtection="1">
      <alignment horizontal="left" vertical="center" indent="1"/>
      <protection hidden="1"/>
    </xf>
    <xf numFmtId="2" fontId="7" fillId="24" borderId="11" xfId="0" applyNumberFormat="1" applyFont="1" applyFill="1" applyBorder="1" applyAlignment="1" applyProtection="1">
      <alignment horizontal="left" vertical="center" indent="1"/>
      <protection hidden="1"/>
    </xf>
    <xf numFmtId="0" fontId="7" fillId="24" borderId="9" xfId="0" applyFont="1" applyFill="1" applyBorder="1" applyAlignment="1" applyProtection="1">
      <alignment horizontal="left" vertical="center" indent="1"/>
      <protection hidden="1"/>
    </xf>
    <xf numFmtId="0" fontId="7" fillId="24" borderId="10" xfId="0" applyFont="1" applyFill="1" applyBorder="1" applyAlignment="1" applyProtection="1">
      <alignment horizontal="left" vertical="center" indent="1"/>
      <protection hidden="1"/>
    </xf>
    <xf numFmtId="0" fontId="7" fillId="24" borderId="11" xfId="0" applyFont="1" applyFill="1" applyBorder="1" applyAlignment="1" applyProtection="1">
      <alignment horizontal="left" vertical="center" indent="1"/>
      <protection hidden="1"/>
    </xf>
    <xf numFmtId="0" fontId="6" fillId="24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24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24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24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24" borderId="7" xfId="0" applyNumberFormat="1" applyFont="1" applyFill="1" applyBorder="1" applyAlignment="1" applyProtection="1">
      <alignment horizontal="left" vertical="center" indent="1" shrinkToFit="1"/>
      <protection hidden="1"/>
    </xf>
    <xf numFmtId="0" fontId="6" fillId="24" borderId="8" xfId="0" applyNumberFormat="1" applyFont="1" applyFill="1" applyBorder="1" applyAlignment="1" applyProtection="1">
      <alignment horizontal="left" vertical="center" indent="1" shrinkToFit="1"/>
      <protection hidden="1"/>
    </xf>
    <xf numFmtId="2" fontId="5" fillId="24" borderId="3" xfId="0" applyNumberFormat="1" applyFont="1" applyFill="1" applyBorder="1" applyAlignment="1" applyProtection="1">
      <alignment horizontal="right" vertical="center"/>
      <protection hidden="1"/>
    </xf>
    <xf numFmtId="2" fontId="5" fillId="24" borderId="1" xfId="0" applyNumberFormat="1" applyFont="1" applyFill="1" applyBorder="1" applyAlignment="1" applyProtection="1">
      <alignment horizontal="right" vertical="center"/>
      <protection hidden="1"/>
    </xf>
    <xf numFmtId="2" fontId="5" fillId="24" borderId="2" xfId="0" applyNumberFormat="1" applyFont="1" applyFill="1" applyBorder="1" applyAlignment="1" applyProtection="1">
      <alignment horizontal="right" vertical="center"/>
      <protection hidden="1"/>
    </xf>
    <xf numFmtId="2" fontId="5" fillId="24" borderId="0" xfId="0" applyNumberFormat="1" applyFont="1" applyFill="1" applyBorder="1" applyAlignment="1" applyProtection="1">
      <alignment horizontal="right" vertical="center"/>
      <protection hidden="1"/>
    </xf>
    <xf numFmtId="2" fontId="5" fillId="24" borderId="6" xfId="0" applyNumberFormat="1" applyFont="1" applyFill="1" applyBorder="1" applyAlignment="1" applyProtection="1">
      <alignment horizontal="right" vertical="center"/>
      <protection hidden="1"/>
    </xf>
    <xf numFmtId="2" fontId="5" fillId="24" borderId="7" xfId="0" applyNumberFormat="1" applyFont="1" applyFill="1" applyBorder="1" applyAlignment="1" applyProtection="1">
      <alignment horizontal="right" vertical="center"/>
      <protection hidden="1"/>
    </xf>
    <xf numFmtId="0" fontId="3" fillId="0" borderId="1" xfId="1" applyFont="1" applyFill="1" applyBorder="1" applyAlignment="1" applyProtection="1">
      <alignment horizontal="left" vertical="center" indent="1"/>
      <protection hidden="1"/>
    </xf>
    <xf numFmtId="0" fontId="7" fillId="24" borderId="10" xfId="0" applyNumberFormat="1" applyFont="1" applyFill="1" applyBorder="1" applyAlignment="1" applyProtection="1">
      <alignment horizontal="center" vertical="center"/>
      <protection hidden="1"/>
    </xf>
    <xf numFmtId="0" fontId="0" fillId="24" borderId="55" xfId="0" applyNumberFormat="1" applyFill="1" applyBorder="1" applyAlignment="1" applyProtection="1">
      <alignment horizontal="center" vertical="center" textRotation="90" wrapText="1"/>
      <protection hidden="1"/>
    </xf>
    <xf numFmtId="0" fontId="0" fillId="24" borderId="58" xfId="0" applyNumberFormat="1" applyFill="1" applyBorder="1" applyAlignment="1" applyProtection="1">
      <alignment horizontal="center" vertical="center" textRotation="90" wrapText="1"/>
      <protection hidden="1"/>
    </xf>
    <xf numFmtId="0" fontId="0" fillId="24" borderId="61" xfId="0" applyNumberFormat="1" applyFill="1" applyBorder="1" applyAlignment="1" applyProtection="1">
      <alignment horizontal="center" vertical="center" textRotation="90" wrapText="1"/>
      <protection hidden="1"/>
    </xf>
    <xf numFmtId="0" fontId="0" fillId="0" borderId="0" xfId="0" applyNumberFormat="1" applyFill="1" applyAlignment="1" applyProtection="1">
      <alignment horizontal="center" vertical="center"/>
      <protection hidden="1"/>
    </xf>
    <xf numFmtId="164" fontId="12" fillId="0" borderId="37" xfId="0" applyNumberFormat="1" applyFont="1" applyFill="1" applyBorder="1" applyAlignment="1" applyProtection="1">
      <alignment horizontal="left" vertical="center" indent="1"/>
      <protection hidden="1"/>
    </xf>
    <xf numFmtId="164" fontId="12" fillId="0" borderId="38" xfId="0" applyNumberFormat="1" applyFont="1" applyFill="1" applyBorder="1" applyAlignment="1" applyProtection="1">
      <alignment horizontal="left" vertical="center" indent="1"/>
      <protection hidden="1"/>
    </xf>
    <xf numFmtId="164" fontId="12" fillId="0" borderId="39" xfId="0" applyNumberFormat="1" applyFont="1" applyFill="1" applyBorder="1" applyAlignment="1" applyProtection="1">
      <alignment horizontal="left" vertical="center" indent="1"/>
      <protection hidden="1"/>
    </xf>
    <xf numFmtId="164" fontId="12" fillId="0" borderId="31" xfId="0" applyNumberFormat="1" applyFont="1" applyFill="1" applyBorder="1" applyAlignment="1" applyProtection="1">
      <alignment horizontal="left" vertical="center" indent="1"/>
      <protection hidden="1"/>
    </xf>
    <xf numFmtId="164" fontId="12" fillId="0" borderId="32" xfId="0" applyNumberFormat="1" applyFont="1" applyFill="1" applyBorder="1" applyAlignment="1" applyProtection="1">
      <alignment horizontal="left" vertical="center" indent="1"/>
      <protection hidden="1"/>
    </xf>
    <xf numFmtId="164" fontId="12" fillId="0" borderId="33" xfId="0" applyNumberFormat="1" applyFont="1" applyFill="1" applyBorder="1" applyAlignment="1" applyProtection="1">
      <alignment horizontal="left" vertical="center" indent="1"/>
      <protection hidden="1"/>
    </xf>
    <xf numFmtId="0" fontId="12" fillId="5" borderId="7" xfId="0" applyFont="1" applyFill="1" applyBorder="1" applyAlignment="1" applyProtection="1">
      <alignment horizontal="left" vertical="center" indent="1" shrinkToFit="1"/>
      <protection hidden="1"/>
    </xf>
    <xf numFmtId="0" fontId="12" fillId="5" borderId="8" xfId="0" applyFont="1" applyFill="1" applyBorder="1" applyAlignment="1" applyProtection="1">
      <alignment horizontal="left" vertical="center" indent="1" shrinkToFit="1"/>
      <protection hidden="1"/>
    </xf>
    <xf numFmtId="0" fontId="12" fillId="5" borderId="1" xfId="0" applyFont="1" applyFill="1" applyBorder="1" applyAlignment="1" applyProtection="1">
      <alignment horizontal="left" vertical="center" indent="1" shrinkToFit="1"/>
      <protection hidden="1"/>
    </xf>
    <xf numFmtId="0" fontId="12" fillId="5" borderId="4" xfId="0" applyFont="1" applyFill="1" applyBorder="1" applyAlignment="1" applyProtection="1">
      <alignment horizontal="left" vertical="center" indent="1" shrinkToFit="1"/>
      <protection hidden="1"/>
    </xf>
    <xf numFmtId="0" fontId="12" fillId="5" borderId="0" xfId="0" applyFont="1" applyFill="1" applyBorder="1" applyAlignment="1" applyProtection="1">
      <alignment horizontal="left" vertical="center" indent="1" shrinkToFit="1"/>
      <protection hidden="1"/>
    </xf>
    <xf numFmtId="0" fontId="12" fillId="5" borderId="5" xfId="0" applyFont="1" applyFill="1" applyBorder="1" applyAlignment="1" applyProtection="1">
      <alignment horizontal="left" vertical="center" indent="1" shrinkToFit="1"/>
      <protection hidden="1"/>
    </xf>
    <xf numFmtId="0" fontId="12" fillId="5" borderId="44" xfId="0" applyFont="1" applyFill="1" applyBorder="1" applyAlignment="1" applyProtection="1">
      <alignment horizontal="left" vertical="center" indent="1" shrinkToFit="1"/>
      <protection hidden="1"/>
    </xf>
    <xf numFmtId="0" fontId="12" fillId="5" borderId="45" xfId="0" applyFont="1" applyFill="1" applyBorder="1" applyAlignment="1" applyProtection="1">
      <alignment horizontal="left" vertical="center" indent="1" shrinkToFit="1"/>
      <protection hidden="1"/>
    </xf>
    <xf numFmtId="0" fontId="0" fillId="5" borderId="0" xfId="0" applyFill="1" applyBorder="1" applyAlignment="1" applyProtection="1">
      <alignment horizontal="right" vertical="center"/>
      <protection hidden="1"/>
    </xf>
    <xf numFmtId="2" fontId="0" fillId="5" borderId="51" xfId="0" applyNumberFormat="1" applyFill="1" applyBorder="1" applyAlignment="1" applyProtection="1">
      <alignment horizontal="right" vertical="center"/>
      <protection hidden="1"/>
    </xf>
    <xf numFmtId="2" fontId="0" fillId="5" borderId="1" xfId="0" applyNumberFormat="1" applyFill="1" applyBorder="1" applyAlignment="1" applyProtection="1">
      <alignment horizontal="right" vertical="center"/>
      <protection hidden="1"/>
    </xf>
    <xf numFmtId="2" fontId="0" fillId="5" borderId="52" xfId="0" applyNumberFormat="1" applyFill="1" applyBorder="1" applyAlignment="1" applyProtection="1">
      <alignment horizontal="right" vertical="center"/>
      <protection hidden="1"/>
    </xf>
    <xf numFmtId="2" fontId="0" fillId="5" borderId="0" xfId="0" applyNumberFormat="1" applyFill="1" applyBorder="1" applyAlignment="1" applyProtection="1">
      <alignment horizontal="right" vertical="center"/>
      <protection hidden="1"/>
    </xf>
    <xf numFmtId="2" fontId="0" fillId="5" borderId="53" xfId="0" applyNumberFormat="1" applyFont="1" applyFill="1" applyBorder="1" applyAlignment="1" applyProtection="1">
      <alignment horizontal="right" vertical="center"/>
      <protection hidden="1"/>
    </xf>
    <xf numFmtId="2" fontId="0" fillId="5" borderId="44" xfId="0" applyNumberFormat="1" applyFont="1" applyFill="1" applyBorder="1" applyAlignment="1" applyProtection="1">
      <alignment horizontal="right" vertical="center"/>
      <protection hidden="1"/>
    </xf>
    <xf numFmtId="0" fontId="12" fillId="5" borderId="46" xfId="0" applyFont="1" applyFill="1" applyBorder="1" applyAlignment="1" applyProtection="1">
      <alignment horizontal="left" vertical="center" indent="1" shrinkToFit="1"/>
      <protection hidden="1"/>
    </xf>
    <xf numFmtId="0" fontId="12" fillId="5" borderId="47" xfId="0" applyFont="1" applyFill="1" applyBorder="1" applyAlignment="1" applyProtection="1">
      <alignment horizontal="left" vertical="center" indent="1" shrinkToFit="1"/>
      <protection hidden="1"/>
    </xf>
    <xf numFmtId="164" fontId="12" fillId="0" borderId="25" xfId="0" applyNumberFormat="1" applyFont="1" applyFill="1" applyBorder="1" applyAlignment="1" applyProtection="1">
      <alignment horizontal="left" vertical="center" indent="1"/>
      <protection hidden="1"/>
    </xf>
    <xf numFmtId="164" fontId="12" fillId="0" borderId="26" xfId="0" applyNumberFormat="1" applyFont="1" applyFill="1" applyBorder="1" applyAlignment="1" applyProtection="1">
      <alignment horizontal="left" vertical="center" indent="1"/>
      <protection hidden="1"/>
    </xf>
    <xf numFmtId="164" fontId="12" fillId="0" borderId="27" xfId="0" applyNumberFormat="1" applyFont="1" applyFill="1" applyBorder="1" applyAlignment="1" applyProtection="1">
      <alignment horizontal="left" vertical="center" indent="1"/>
      <protection hidden="1"/>
    </xf>
    <xf numFmtId="2" fontId="7" fillId="6" borderId="9" xfId="0" applyNumberFormat="1" applyFont="1" applyFill="1" applyBorder="1" applyAlignment="1" applyProtection="1">
      <alignment horizontal="left" vertical="center" indent="1"/>
      <protection hidden="1"/>
    </xf>
    <xf numFmtId="2" fontId="7" fillId="6" borderId="10" xfId="0" applyNumberFormat="1" applyFont="1" applyFill="1" applyBorder="1" applyAlignment="1" applyProtection="1">
      <alignment horizontal="left" vertical="center" indent="1"/>
      <protection hidden="1"/>
    </xf>
    <xf numFmtId="2" fontId="7" fillId="6" borderId="11" xfId="0" applyNumberFormat="1" applyFont="1" applyFill="1" applyBorder="1" applyAlignment="1" applyProtection="1">
      <alignment horizontal="left" vertical="center" indent="1"/>
      <protection hidden="1"/>
    </xf>
    <xf numFmtId="14" fontId="6" fillId="5" borderId="9" xfId="0" applyNumberFormat="1" applyFont="1" applyFill="1" applyBorder="1" applyAlignment="1" applyProtection="1">
      <alignment horizontal="center" vertical="center"/>
      <protection locked="0"/>
    </xf>
    <xf numFmtId="0" fontId="6" fillId="5" borderId="10" xfId="0" applyFont="1" applyFill="1" applyBorder="1" applyAlignment="1" applyProtection="1">
      <alignment horizontal="center" vertical="center"/>
      <protection locked="0"/>
    </xf>
    <xf numFmtId="0" fontId="6" fillId="5" borderId="11" xfId="0" applyFont="1" applyFill="1" applyBorder="1" applyAlignment="1" applyProtection="1">
      <alignment horizontal="center" vertical="center"/>
      <protection locked="0"/>
    </xf>
    <xf numFmtId="0" fontId="0" fillId="5" borderId="7" xfId="0" applyFill="1" applyBorder="1" applyAlignment="1" applyProtection="1">
      <alignment horizontal="right" vertical="center"/>
      <protection hidden="1"/>
    </xf>
    <xf numFmtId="2" fontId="7" fillId="5" borderId="9" xfId="0" applyNumberFormat="1" applyFont="1" applyFill="1" applyBorder="1" applyAlignment="1" applyProtection="1">
      <alignment horizontal="center" vertical="center"/>
      <protection hidden="1"/>
    </xf>
    <xf numFmtId="2" fontId="7" fillId="5" borderId="10" xfId="0" applyNumberFormat="1" applyFont="1" applyFill="1" applyBorder="1" applyAlignment="1" applyProtection="1">
      <alignment horizontal="center" vertical="center"/>
      <protection hidden="1"/>
    </xf>
    <xf numFmtId="2" fontId="7" fillId="5" borderId="11" xfId="0" applyNumberFormat="1" applyFont="1" applyFill="1" applyBorder="1" applyAlignment="1" applyProtection="1">
      <alignment horizontal="center" vertical="center"/>
      <protection hidden="1"/>
    </xf>
    <xf numFmtId="2" fontId="7" fillId="5" borderId="3" xfId="0" applyNumberFormat="1" applyFont="1" applyFill="1" applyBorder="1" applyAlignment="1" applyProtection="1">
      <alignment horizontal="left" vertical="center" indent="1"/>
      <protection hidden="1"/>
    </xf>
    <xf numFmtId="2" fontId="7" fillId="5" borderId="1" xfId="0" applyNumberFormat="1" applyFont="1" applyFill="1" applyBorder="1" applyAlignment="1" applyProtection="1">
      <alignment horizontal="left" vertical="center" indent="1"/>
      <protection hidden="1"/>
    </xf>
    <xf numFmtId="2" fontId="7" fillId="5" borderId="4" xfId="0" applyNumberFormat="1" applyFont="1" applyFill="1" applyBorder="1" applyAlignment="1" applyProtection="1">
      <alignment horizontal="left" vertical="center" indent="1"/>
      <protection hidden="1"/>
    </xf>
    <xf numFmtId="14" fontId="0" fillId="5" borderId="9" xfId="0" applyNumberFormat="1" applyFill="1" applyBorder="1" applyAlignment="1" applyProtection="1">
      <alignment horizontal="center" vertical="center" shrinkToFit="1"/>
      <protection hidden="1"/>
    </xf>
    <xf numFmtId="14" fontId="0" fillId="5" borderId="10" xfId="0" applyNumberFormat="1" applyFill="1" applyBorder="1" applyAlignment="1" applyProtection="1">
      <alignment horizontal="center" vertical="center" shrinkToFit="1"/>
      <protection hidden="1"/>
    </xf>
    <xf numFmtId="14" fontId="0" fillId="5" borderId="11" xfId="0" applyNumberFormat="1" applyFill="1" applyBorder="1" applyAlignment="1" applyProtection="1">
      <alignment horizontal="center" vertical="center" shrinkToFit="1"/>
      <protection hidden="1"/>
    </xf>
    <xf numFmtId="0" fontId="11" fillId="5" borderId="48" xfId="0" applyFont="1" applyFill="1" applyBorder="1" applyAlignment="1" applyProtection="1">
      <alignment horizontal="center" vertical="center" textRotation="90"/>
      <protection hidden="1"/>
    </xf>
    <xf numFmtId="0" fontId="11" fillId="5" borderId="49" xfId="0" applyFont="1" applyFill="1" applyBorder="1" applyAlignment="1" applyProtection="1">
      <alignment horizontal="center" vertical="center" textRotation="90"/>
      <protection hidden="1"/>
    </xf>
    <xf numFmtId="0" fontId="11" fillId="5" borderId="50" xfId="0" applyFont="1" applyFill="1" applyBorder="1" applyAlignment="1" applyProtection="1">
      <alignment horizontal="center" vertical="center" textRotation="90"/>
      <protection hidden="1"/>
    </xf>
    <xf numFmtId="2" fontId="11" fillId="5" borderId="3" xfId="0" applyNumberFormat="1" applyFont="1" applyFill="1" applyBorder="1" applyAlignment="1" applyProtection="1">
      <alignment horizontal="center" vertical="center" textRotation="90"/>
      <protection hidden="1"/>
    </xf>
    <xf numFmtId="2" fontId="11" fillId="5" borderId="2" xfId="0" applyNumberFormat="1" applyFont="1" applyFill="1" applyBorder="1" applyAlignment="1" applyProtection="1">
      <alignment horizontal="center" vertical="center" textRotation="90"/>
      <protection hidden="1"/>
    </xf>
    <xf numFmtId="2" fontId="11" fillId="5" borderId="43" xfId="0" applyNumberFormat="1" applyFont="1" applyFill="1" applyBorder="1" applyAlignment="1" applyProtection="1">
      <alignment horizontal="center" vertical="center" textRotation="90"/>
      <protection hidden="1"/>
    </xf>
    <xf numFmtId="0" fontId="6" fillId="5" borderId="3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5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5" borderId="4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5" borderId="6" xfId="0" applyNumberFormat="1" applyFill="1" applyBorder="1" applyAlignment="1" applyProtection="1">
      <alignment horizontal="left" vertical="center" indent="1" shrinkToFit="1"/>
      <protection hidden="1"/>
    </xf>
    <xf numFmtId="0" fontId="0" fillId="5" borderId="7" xfId="0" applyNumberFormat="1" applyFill="1" applyBorder="1" applyAlignment="1" applyProtection="1">
      <alignment horizontal="left" vertical="center" indent="1" shrinkToFit="1"/>
      <protection hidden="1"/>
    </xf>
    <xf numFmtId="0" fontId="0" fillId="5" borderId="8" xfId="0" applyNumberFormat="1" applyFill="1" applyBorder="1" applyAlignment="1" applyProtection="1">
      <alignment horizontal="left" vertical="center" indent="1" shrinkToFit="1"/>
      <protection hidden="1"/>
    </xf>
    <xf numFmtId="2" fontId="7" fillId="5" borderId="9" xfId="0" applyNumberFormat="1" applyFont="1" applyFill="1" applyBorder="1" applyAlignment="1" applyProtection="1">
      <alignment horizontal="left" vertical="center" indent="1"/>
      <protection hidden="1"/>
    </xf>
    <xf numFmtId="2" fontId="7" fillId="5" borderId="10" xfId="0" applyNumberFormat="1" applyFont="1" applyFill="1" applyBorder="1" applyAlignment="1" applyProtection="1">
      <alignment horizontal="left" vertical="center" indent="1"/>
      <protection hidden="1"/>
    </xf>
    <xf numFmtId="2" fontId="7" fillId="5" borderId="11" xfId="0" applyNumberFormat="1" applyFont="1" applyFill="1" applyBorder="1" applyAlignment="1" applyProtection="1">
      <alignment horizontal="left" vertical="center" indent="1"/>
      <protection hidden="1"/>
    </xf>
    <xf numFmtId="0" fontId="6" fillId="5" borderId="9" xfId="0" applyNumberFormat="1" applyFont="1" applyFill="1" applyBorder="1" applyAlignment="1" applyProtection="1">
      <alignment horizontal="left" vertical="center" indent="1" shrinkToFit="1"/>
      <protection hidden="1"/>
    </xf>
    <xf numFmtId="0" fontId="6" fillId="5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6" fillId="5" borderId="11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5" borderId="0" xfId="0" applyFill="1" applyBorder="1" applyAlignment="1" applyProtection="1">
      <alignment horizontal="left" vertical="center" indent="1"/>
      <protection hidden="1"/>
    </xf>
    <xf numFmtId="0" fontId="3" fillId="0" borderId="1" xfId="0" applyFont="1" applyFill="1" applyBorder="1" applyAlignment="1" applyProtection="1">
      <alignment horizontal="right" vertical="center" indent="1"/>
      <protection hidden="1"/>
    </xf>
    <xf numFmtId="0" fontId="7" fillId="5" borderId="9" xfId="0" applyFont="1" applyFill="1" applyBorder="1" applyAlignment="1" applyProtection="1">
      <alignment horizontal="left" vertical="center" indent="1"/>
      <protection hidden="1"/>
    </xf>
    <xf numFmtId="0" fontId="7" fillId="5" borderId="10" xfId="0" applyFont="1" applyFill="1" applyBorder="1" applyAlignment="1" applyProtection="1">
      <alignment horizontal="left" vertical="center" indent="1"/>
      <protection hidden="1"/>
    </xf>
    <xf numFmtId="0" fontId="7" fillId="5" borderId="11" xfId="0" applyFont="1" applyFill="1" applyBorder="1" applyAlignment="1" applyProtection="1">
      <alignment horizontal="left" vertical="center" indent="1"/>
      <protection hidden="1"/>
    </xf>
    <xf numFmtId="0" fontId="20" fillId="2" borderId="0" xfId="0" applyFont="1" applyFill="1" applyAlignment="1" applyProtection="1">
      <alignment horizontal="right" vertical="center" wrapText="1"/>
      <protection hidden="1"/>
    </xf>
    <xf numFmtId="0" fontId="20" fillId="2" borderId="0" xfId="0" applyFont="1" applyFill="1" applyAlignment="1" applyProtection="1">
      <alignment horizontal="right" vertical="center"/>
      <protection hidden="1"/>
    </xf>
    <xf numFmtId="2" fontId="8" fillId="6" borderId="13" xfId="0" applyNumberFormat="1" applyFont="1" applyFill="1" applyBorder="1" applyAlignment="1" applyProtection="1">
      <alignment horizontal="center" vertical="center"/>
      <protection hidden="1"/>
    </xf>
    <xf numFmtId="2" fontId="8" fillId="6" borderId="16" xfId="0" applyNumberFormat="1" applyFont="1" applyFill="1" applyBorder="1" applyAlignment="1" applyProtection="1">
      <alignment horizontal="center" vertical="center"/>
      <protection hidden="1"/>
    </xf>
    <xf numFmtId="0" fontId="7" fillId="5" borderId="9" xfId="0" applyFont="1" applyFill="1" applyBorder="1" applyAlignment="1" applyProtection="1">
      <alignment horizontal="center" vertical="center"/>
      <protection hidden="1"/>
    </xf>
    <xf numFmtId="0" fontId="7" fillId="5" borderId="10" xfId="0" applyFont="1" applyFill="1" applyBorder="1" applyAlignment="1" applyProtection="1">
      <alignment horizontal="center" vertical="center"/>
      <protection hidden="1"/>
    </xf>
    <xf numFmtId="0" fontId="7" fillId="5" borderId="11" xfId="0" applyFont="1" applyFill="1" applyBorder="1" applyAlignment="1" applyProtection="1">
      <alignment horizontal="center" vertical="center"/>
      <protection hidden="1"/>
    </xf>
    <xf numFmtId="2" fontId="8" fillId="6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17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15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18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14" xfId="0" applyNumberFormat="1" applyFont="1" applyFill="1" applyBorder="1" applyAlignment="1" applyProtection="1">
      <alignment horizontal="center" vertical="center"/>
      <protection hidden="1"/>
    </xf>
    <xf numFmtId="2" fontId="8" fillId="6" borderId="17" xfId="0" applyNumberFormat="1" applyFont="1" applyFill="1" applyBorder="1" applyAlignment="1" applyProtection="1">
      <alignment horizontal="center" vertical="center"/>
      <protection hidden="1"/>
    </xf>
    <xf numFmtId="2" fontId="8" fillId="6" borderId="15" xfId="0" applyNumberFormat="1" applyFont="1" applyFill="1" applyBorder="1" applyAlignment="1" applyProtection="1">
      <alignment horizontal="center" vertical="center"/>
      <protection hidden="1"/>
    </xf>
    <xf numFmtId="2" fontId="8" fillId="6" borderId="18" xfId="0" applyNumberFormat="1" applyFont="1" applyFill="1" applyBorder="1" applyAlignment="1" applyProtection="1">
      <alignment horizontal="center" vertical="center"/>
      <protection hidden="1"/>
    </xf>
    <xf numFmtId="2" fontId="5" fillId="5" borderId="6" xfId="0" applyNumberFormat="1" applyFont="1" applyFill="1" applyBorder="1" applyAlignment="1" applyProtection="1">
      <alignment horizontal="right" vertical="center"/>
      <protection hidden="1"/>
    </xf>
    <xf numFmtId="2" fontId="5" fillId="5" borderId="7" xfId="0" applyNumberFormat="1" applyFont="1" applyFill="1" applyBorder="1" applyAlignment="1" applyProtection="1">
      <alignment horizontal="right" vertical="center"/>
      <protection hidden="1"/>
    </xf>
    <xf numFmtId="0" fontId="6" fillId="5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5" borderId="8" xfId="0" applyNumberFormat="1" applyFont="1" applyFill="1" applyBorder="1" applyAlignment="1" applyProtection="1">
      <alignment horizontal="left" vertical="center" indent="1" shrinkToFit="1"/>
      <protection locked="0"/>
    </xf>
    <xf numFmtId="2" fontId="5" fillId="5" borderId="3" xfId="0" applyNumberFormat="1" applyFont="1" applyFill="1" applyBorder="1" applyAlignment="1" applyProtection="1">
      <alignment horizontal="right" vertical="center"/>
      <protection hidden="1"/>
    </xf>
    <xf numFmtId="2" fontId="5" fillId="5" borderId="1" xfId="0" applyNumberFormat="1" applyFont="1" applyFill="1" applyBorder="1" applyAlignment="1" applyProtection="1">
      <alignment horizontal="right" vertical="center"/>
      <protection hidden="1"/>
    </xf>
    <xf numFmtId="2" fontId="5" fillId="5" borderId="2" xfId="0" applyNumberFormat="1" applyFont="1" applyFill="1" applyBorder="1" applyAlignment="1" applyProtection="1">
      <alignment horizontal="right" vertical="center"/>
      <protection hidden="1"/>
    </xf>
    <xf numFmtId="2" fontId="5" fillId="5" borderId="0" xfId="0" applyNumberFormat="1" applyFont="1" applyFill="1" applyBorder="1" applyAlignment="1" applyProtection="1">
      <alignment horizontal="right" vertical="center"/>
      <protection hidden="1"/>
    </xf>
    <xf numFmtId="0" fontId="5" fillId="5" borderId="1" xfId="0" applyNumberFormat="1" applyFont="1" applyFill="1" applyBorder="1" applyAlignment="1" applyProtection="1">
      <alignment horizontal="left" vertical="center" indent="1" shrinkToFit="1"/>
    </xf>
    <xf numFmtId="0" fontId="5" fillId="5" borderId="4" xfId="0" applyNumberFormat="1" applyFont="1" applyFill="1" applyBorder="1" applyAlignment="1" applyProtection="1">
      <alignment horizontal="left" vertical="center" indent="1" shrinkToFit="1"/>
    </xf>
    <xf numFmtId="0" fontId="5" fillId="5" borderId="0" xfId="0" applyNumberFormat="1" applyFont="1" applyFill="1" applyBorder="1" applyAlignment="1" applyProtection="1">
      <alignment horizontal="left" vertical="center" indent="1" shrinkToFit="1"/>
    </xf>
    <xf numFmtId="0" fontId="5" fillId="5" borderId="5" xfId="0" applyNumberFormat="1" applyFont="1" applyFill="1" applyBorder="1" applyAlignment="1" applyProtection="1">
      <alignment horizontal="left" vertical="center" indent="1" shrinkToFit="1"/>
    </xf>
    <xf numFmtId="0" fontId="6" fillId="5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6" fillId="5" borderId="5" xfId="0" applyNumberFormat="1" applyFont="1" applyFill="1" applyBorder="1" applyAlignment="1" applyProtection="1">
      <alignment horizontal="left" vertical="center" indent="1" shrinkToFit="1"/>
      <protection locked="0"/>
    </xf>
    <xf numFmtId="0" fontId="13" fillId="3" borderId="0" xfId="0" applyFont="1" applyFill="1" applyBorder="1" applyAlignment="1" applyProtection="1">
      <alignment horizontal="center" vertical="center"/>
      <protection hidden="1"/>
    </xf>
  </cellXfs>
  <cellStyles count="3">
    <cellStyle name="Hyperlink" xfId="1" builtinId="8"/>
    <cellStyle name="Normal" xfId="0" builtinId="0"/>
    <cellStyle name="Normal 2" xfId="2"/>
  </cellStyles>
  <dxfs count="159">
    <dxf>
      <protection locked="1" hidden="1"/>
    </dxf>
    <dxf>
      <protection locked="1" hidden="1"/>
    </dxf>
    <dxf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solid">
          <fgColor indexed="64"/>
          <bgColor rgb="FFFFFFCC"/>
        </patternFill>
      </fill>
      <alignment horizontal="general" vertical="center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name val="Calibri"/>
        <scheme val="minor"/>
      </font>
      <alignment vertical="center" textRotation="0" indent="0" justifyLastLine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center" textRotation="0" wrapText="0" indent="0" justifyLastLine="0" shrinkToFit="0" readingOrder="0"/>
      <protection locked="1" hidden="1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alignment horizontal="left" vertical="center" textRotation="0" wrapText="0" relativeIndent="1" justifyLastLine="0" shrinkToFit="0" readingOrder="0"/>
      <protection locked="0" hidden="0"/>
    </dxf>
    <dxf>
      <alignment horizontal="left" vertical="bottom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alignment horizontal="left" vertical="center" textRotation="0" wrapText="0" relativeIndent="1" justifyLastLine="0" shrinkToFit="0" readingOrder="0"/>
      <protection locked="0" hidden="0"/>
    </dxf>
    <dxf>
      <alignment horizontal="left" vertical="bottom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alignment horizontal="left" vertical="center" textRotation="0" wrapText="0" relativeIndent="1" justifyLastLine="0" shrinkToFit="0" readingOrder="0"/>
      <protection locked="0" hidden="0"/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1" justifyLastLine="0" shrinkToFit="0" readingOrder="0"/>
      <protection locked="0" hidden="0"/>
    </dxf>
    <dxf>
      <alignment horizontal="left" vertical="bottom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alignment horizontal="left" vertical="center" textRotation="0" wrapText="0" relativeIndent="1" justifyLastLine="0" shrinkToFit="0" readingOrder="0"/>
      <protection locked="0" hidden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wrapText="0" relative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wrapText="0" relativeIndent="1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name val="Calibri"/>
        <scheme val="minor"/>
      </font>
      <alignment horizontal="left" vertical="center" textRotation="0" wrapText="0" relativeIndent="1" justifyLastLine="0" shrinkToFit="0" readingOrder="0"/>
      <protection locked="0" hidden="0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protection locked="1" hidden="1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alignment horizontal="left" vertical="center" textRotation="0" wrapText="0" relative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solid">
          <fgColor indexed="64"/>
          <bgColor indexed="22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numFmt numFmtId="166" formatCode="dd/mm/yyyy"/>
      <alignment horizontal="left" vertical="center" textRotation="0" wrapText="0" relative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numFmt numFmtId="166" formatCode="dd/mm/yyyy"/>
      <fill>
        <patternFill patternType="solid">
          <fgColor indexed="64"/>
          <bgColor indexed="22"/>
        </patternFill>
      </fill>
      <alignment horizontal="general" vertical="center" textRotation="0" wrapText="0" indent="0" justifyLastLine="0" shrinkToFit="0" readingOrder="0"/>
      <protection locked="1" hidden="1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alignment vertical="center" textRotation="0" indent="0" justifyLastLine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alignment vertical="center" textRotation="0" indent="0" justifyLastLine="0" readingOrder="0"/>
      <protection locked="0" hidden="0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alignment horizontal="left" vertical="center" textRotation="0" wrapText="0" relative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 style="thin">
          <color indexed="64"/>
        </bottom>
      </border>
      <protection locked="1" hidden="1"/>
    </dxf>
    <dxf>
      <alignment horizontal="left" vertical="center" textRotation="0" wrapText="0" relative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 style="thin">
          <color indexed="64"/>
        </bottom>
      </border>
      <protection locked="1" hidden="1"/>
    </dxf>
    <dxf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alignment horizontal="left" vertical="center" textRotation="0" wrapText="0" relativeIndent="1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CE"/>
        <scheme val="none"/>
      </font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 style="dotted">
          <color indexed="64"/>
        </left>
        <right style="dotted">
          <color indexed="64"/>
        </right>
        <top/>
        <bottom style="thin">
          <color indexed="64"/>
        </bottom>
      </border>
      <protection locked="1" hidden="1"/>
    </dxf>
    <dxf>
      <font>
        <b/>
        <strike val="0"/>
        <outline val="0"/>
        <shadow val="0"/>
        <u val="none"/>
        <vertAlign val="baseline"/>
        <sz val="11"/>
        <color rgb="FF0000CC"/>
        <name val="Calibri"/>
        <scheme val="minor"/>
      </font>
      <alignment horizontal="left" vertical="center" textRotation="0" wrapText="0" relativeIndent="1" justifyLastLine="0" shrinkToFit="0" readingOrder="0"/>
      <protection locked="0" hidden="0"/>
    </dxf>
    <dxf>
      <fill>
        <patternFill patternType="solid">
          <fgColor indexed="64"/>
          <bgColor rgb="FFFFFFCC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dotted">
          <color indexed="64"/>
        </right>
        <top/>
        <bottom style="thin">
          <color indexed="64"/>
        </bottom>
      </border>
      <protection locked="1" hidden="1"/>
    </dxf>
    <dxf>
      <alignment horizontal="left" vertical="center" textRotation="0" wrapText="0" relativeIndent="1" justifyLastLine="0" shrinkToFit="0" readingOrder="0"/>
      <protection locked="0" hidden="0"/>
    </dxf>
    <dxf>
      <alignment horizontal="left" vertical="center" textRotation="0" wrapText="0" relativeIndent="1" justifyLastLine="0" shrinkToFit="0" readingOrder="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numFmt numFmtId="166" formatCode="dd/mm/yyyy"/>
      <protection locked="0" hidden="0"/>
    </dxf>
    <dxf>
      <protection locked="0" hidden="0"/>
    </dxf>
    <dxf>
      <numFmt numFmtId="0" formatCode="General"/>
      <protection locked="0" hidden="0"/>
    </dxf>
    <dxf>
      <protection locked="0" hidden="0"/>
    </dxf>
    <dxf>
      <protection locked="0" hidden="0"/>
    </dxf>
    <dxf>
      <numFmt numFmtId="165" formatCode=";;"/>
      <fill>
        <patternFill>
          <bgColor theme="0"/>
        </patternFill>
      </fill>
      <border>
        <left/>
        <right/>
        <top style="thin">
          <color auto="1"/>
        </top>
        <bottom/>
        <vertical/>
        <horizontal/>
      </border>
    </dxf>
    <dxf>
      <fill>
        <patternFill patternType="darkUp">
          <fgColor theme="0"/>
          <bgColor rgb="FF874BFF"/>
        </patternFill>
      </fill>
    </dxf>
    <dxf>
      <fill>
        <patternFill>
          <bgColor rgb="FF874BFF"/>
        </patternFill>
      </fill>
    </dxf>
    <dxf>
      <fill>
        <patternFill patternType="darkUp">
          <fgColor theme="0"/>
          <bgColor rgb="FFFF3F3F"/>
        </patternFill>
      </fill>
    </dxf>
    <dxf>
      <fill>
        <patternFill patternType="solid">
          <fgColor auto="1"/>
          <bgColor rgb="FFFF3F3F"/>
        </patternFill>
      </fill>
    </dxf>
    <dxf>
      <fill>
        <patternFill patternType="darkUp">
          <fgColor theme="0"/>
          <bgColor rgb="FFFF4FFF"/>
        </patternFill>
      </fill>
    </dxf>
    <dxf>
      <fill>
        <patternFill>
          <bgColor rgb="FFFF4FFF"/>
        </patternFill>
      </fill>
    </dxf>
    <dxf>
      <fill>
        <patternFill patternType="darkUp">
          <fgColor theme="0"/>
          <bgColor rgb="FFFFC000"/>
        </patternFill>
      </fill>
    </dxf>
    <dxf>
      <fill>
        <patternFill>
          <bgColor rgb="FFFFC000"/>
        </patternFill>
      </fill>
    </dxf>
    <dxf>
      <fill>
        <patternFill patternType="darkUp">
          <fgColor theme="0"/>
          <bgColor rgb="FF808080"/>
        </patternFill>
      </fill>
    </dxf>
    <dxf>
      <fill>
        <patternFill>
          <bgColor rgb="FF808080"/>
        </patternFill>
      </fill>
    </dxf>
    <dxf>
      <fill>
        <patternFill patternType="darkUp">
          <fgColor theme="0"/>
          <bgColor rgb="FF00B050"/>
        </patternFill>
      </fill>
    </dxf>
    <dxf>
      <fill>
        <patternFill>
          <bgColor rgb="FF00B050"/>
        </patternFill>
      </fill>
    </dxf>
    <dxf>
      <fill>
        <patternFill patternType="darkUp">
          <fgColor theme="0"/>
          <bgColor rgb="FF47CFFF"/>
        </patternFill>
      </fill>
    </dxf>
    <dxf>
      <fill>
        <patternFill>
          <bgColor rgb="FF47CFFF"/>
        </patternFill>
      </fill>
    </dxf>
    <dxf>
      <fill>
        <patternFill>
          <bgColor theme="0" tint="-4.9989318521683403E-2"/>
        </patternFill>
      </fill>
    </dxf>
    <dxf>
      <font>
        <color theme="0" tint="-0.499984740745262"/>
      </font>
      <fill>
        <patternFill>
          <bgColor rgb="FFFFFFCC"/>
        </patternFill>
      </fill>
    </dxf>
    <dxf>
      <font>
        <color theme="0" tint="-0.499984740745262"/>
      </font>
      <fill>
        <patternFill>
          <bgColor rgb="FFFFFFCC"/>
        </patternFill>
      </fill>
    </dxf>
    <dxf>
      <fill>
        <patternFill patternType="darkUp">
          <fgColor theme="0"/>
          <bgColor rgb="FF874BFF"/>
        </patternFill>
      </fill>
    </dxf>
    <dxf>
      <fill>
        <patternFill>
          <bgColor rgb="FF874BFF"/>
        </patternFill>
      </fill>
    </dxf>
    <dxf>
      <fill>
        <patternFill patternType="darkUp">
          <fgColor theme="0"/>
          <bgColor rgb="FFFF3F3F"/>
        </patternFill>
      </fill>
    </dxf>
    <dxf>
      <fill>
        <patternFill patternType="solid">
          <fgColor auto="1"/>
          <bgColor rgb="FFFF3F3F"/>
        </patternFill>
      </fill>
    </dxf>
    <dxf>
      <fill>
        <patternFill patternType="darkUp">
          <fgColor theme="0"/>
          <bgColor rgb="FFFF4FFF"/>
        </patternFill>
      </fill>
    </dxf>
    <dxf>
      <fill>
        <patternFill>
          <bgColor rgb="FFFF4FFF"/>
        </patternFill>
      </fill>
    </dxf>
    <dxf>
      <fill>
        <patternFill patternType="darkUp">
          <fgColor theme="0"/>
          <bgColor rgb="FFFFC000"/>
        </patternFill>
      </fill>
    </dxf>
    <dxf>
      <fill>
        <patternFill>
          <bgColor rgb="FFFFC000"/>
        </patternFill>
      </fill>
    </dxf>
    <dxf>
      <fill>
        <patternFill patternType="darkUp">
          <fgColor theme="0"/>
          <bgColor rgb="FF808080"/>
        </patternFill>
      </fill>
    </dxf>
    <dxf>
      <fill>
        <patternFill>
          <bgColor rgb="FF808080"/>
        </patternFill>
      </fill>
    </dxf>
    <dxf>
      <fill>
        <patternFill patternType="darkUp">
          <fgColor theme="0"/>
          <bgColor rgb="FF00B050"/>
        </patternFill>
      </fill>
    </dxf>
    <dxf>
      <fill>
        <patternFill>
          <bgColor rgb="FF00B050"/>
        </patternFill>
      </fill>
    </dxf>
    <dxf>
      <fill>
        <patternFill patternType="darkUp">
          <fgColor theme="0"/>
          <bgColor rgb="FF47CFFF"/>
        </patternFill>
      </fill>
    </dxf>
    <dxf>
      <fill>
        <patternFill>
          <bgColor rgb="FF47CFFF"/>
        </patternFill>
      </fill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  <border>
        <left/>
        <right/>
        <bottom/>
      </border>
    </dxf>
    <dxf>
      <border>
        <right/>
      </border>
    </dxf>
    <dxf>
      <border>
        <right style="thin">
          <color theme="0" tint="-0.34998626667073579"/>
        </right>
        <vertical/>
        <horizontal/>
      </border>
    </dxf>
    <dxf>
      <border>
        <right style="dotted">
          <color auto="1"/>
        </right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border>
        <right style="thin">
          <color auto="1"/>
        </right>
        <vertical/>
        <horizontal/>
      </border>
    </dxf>
    <dxf>
      <numFmt numFmtId="167" formatCode="&quot;-&quot;"/>
    </dxf>
    <dxf>
      <numFmt numFmtId="167" formatCode="&quot;-&quot;"/>
    </dxf>
    <dxf>
      <fill>
        <patternFill>
          <bgColor theme="0" tint="-4.9989318521683403E-2"/>
        </patternFill>
      </fill>
    </dxf>
    <dxf>
      <fill>
        <patternFill>
          <bgColor theme="6" tint="0.59996337778862885"/>
        </patternFill>
      </fill>
    </dxf>
    <dxf>
      <border>
        <right style="dotted">
          <color auto="1"/>
        </right>
      </border>
    </dxf>
    <dxf>
      <border>
        <left style="dotted">
          <color auto="1"/>
        </left>
        <vertical/>
        <horizontal/>
      </border>
    </dxf>
    <dxf>
      <fill>
        <patternFill>
          <bgColor theme="0"/>
        </patternFill>
      </fill>
      <border>
        <left style="thin">
          <color auto="1"/>
        </left>
        <right/>
        <top/>
        <bottom/>
        <vertical/>
        <horizontal/>
      </border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 patternType="darkUp">
          <fgColor theme="0"/>
          <bgColor rgb="FF874BFF"/>
        </patternFill>
      </fill>
    </dxf>
    <dxf>
      <fill>
        <patternFill>
          <bgColor rgb="FF874BFF"/>
        </patternFill>
      </fill>
    </dxf>
    <dxf>
      <fill>
        <patternFill patternType="darkUp">
          <fgColor theme="0"/>
          <bgColor rgb="FFFF3F3F"/>
        </patternFill>
      </fill>
    </dxf>
    <dxf>
      <fill>
        <patternFill patternType="solid">
          <fgColor auto="1"/>
          <bgColor rgb="FFFF3F3F"/>
        </patternFill>
      </fill>
    </dxf>
    <dxf>
      <fill>
        <patternFill patternType="darkUp">
          <fgColor theme="0"/>
          <bgColor rgb="FFFF4FFF"/>
        </patternFill>
      </fill>
    </dxf>
    <dxf>
      <fill>
        <patternFill>
          <bgColor rgb="FFFF4FFF"/>
        </patternFill>
      </fill>
    </dxf>
    <dxf>
      <fill>
        <patternFill patternType="darkUp">
          <fgColor theme="0"/>
          <bgColor rgb="FFFFC000"/>
        </patternFill>
      </fill>
    </dxf>
    <dxf>
      <fill>
        <patternFill>
          <bgColor rgb="FFFFC000"/>
        </patternFill>
      </fill>
    </dxf>
    <dxf>
      <fill>
        <patternFill patternType="darkUp">
          <fgColor theme="0"/>
          <bgColor rgb="FF808080"/>
        </patternFill>
      </fill>
    </dxf>
    <dxf>
      <fill>
        <patternFill>
          <bgColor rgb="FF808080"/>
        </patternFill>
      </fill>
    </dxf>
    <dxf>
      <fill>
        <patternFill patternType="darkUp">
          <fgColor theme="0"/>
          <bgColor rgb="FF00B050"/>
        </patternFill>
      </fill>
    </dxf>
    <dxf>
      <fill>
        <patternFill>
          <bgColor rgb="FF00B050"/>
        </patternFill>
      </fill>
    </dxf>
    <dxf>
      <fill>
        <patternFill patternType="darkUp">
          <fgColor theme="0"/>
          <bgColor rgb="FF47CFFF"/>
        </patternFill>
      </fill>
    </dxf>
    <dxf>
      <fill>
        <patternFill>
          <bgColor rgb="FF47CFFF"/>
        </patternFill>
      </fill>
    </dxf>
    <dxf>
      <fill>
        <patternFill>
          <bgColor rgb="FFFFFFE1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dotted">
          <color auto="1"/>
        </vertical>
      </border>
    </dxf>
    <dxf>
      <border>
        <left style="dotted">
          <color auto="1"/>
        </left>
        <right style="dotted">
          <color auto="1"/>
        </right>
        <vertical style="dotted">
          <color auto="1"/>
        </vertical>
      </border>
    </dxf>
    <dxf>
      <border>
        <left style="thin">
          <color auto="1"/>
        </left>
        <right style="dotted">
          <color auto="1"/>
        </right>
        <vertical style="dashed">
          <color auto="1"/>
        </vertical>
      </border>
    </dxf>
    <dxf>
      <fill>
        <patternFill>
          <bgColor rgb="FFFFFFE1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</dxfs>
  <tableStyles count="2" defaultTableStyle="YourSpreadsheetsTableStyle2" defaultPivotStyle="PivotStyleLight16">
    <tableStyle name="YourSpreadsheetsTableStyle" pivot="0" count="5">
      <tableStyleElement type="headerRow" dxfId="158"/>
      <tableStyleElement type="firstRowStripe" dxfId="157"/>
      <tableStyleElement type="secondRowStripe" dxfId="156"/>
      <tableStyleElement type="firstColumnStripe" dxfId="155"/>
      <tableStyleElement type="secondColumnStripe" dxfId="154"/>
    </tableStyle>
    <tableStyle name="YourSpreadsheetsTableStyle2" pivot="0" count="4">
      <tableStyleElement type="wholeTable" dxfId="153"/>
      <tableStyleElement type="headerRow" dxfId="152"/>
      <tableStyleElement type="firstRowStripe" dxfId="151"/>
      <tableStyleElement type="secondRowStripe" dxfId="150"/>
    </tableStyle>
  </tableStyles>
  <colors>
    <mruColors>
      <color rgb="FFFFFFCC"/>
      <color rgb="FF874BFF"/>
      <color rgb="FF0000CC"/>
      <color rgb="FFFF3F3F"/>
      <color rgb="FFFF4FFF"/>
      <color rgb="FFFFC000"/>
      <color rgb="FF808080"/>
      <color rgb="FF00B050"/>
      <color rgb="FF47C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6</xdr:row>
      <xdr:rowOff>48600</xdr:rowOff>
    </xdr:from>
    <xdr:to>
      <xdr:col>8</xdr:col>
      <xdr:colOff>371475</xdr:colOff>
      <xdr:row>7</xdr:row>
      <xdr:rowOff>0</xdr:rowOff>
    </xdr:to>
    <xdr:sp macro="[0]!NextYear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028950" y="1420200"/>
          <a:ext cx="180975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200" b="1">
              <a:solidFill>
                <a:srgbClr val="0000CC"/>
              </a:solidFill>
              <a:latin typeface="+mn-lt"/>
              <a:cs typeface="Arial" panose="020B0604020202020204" pitchFamily="34" charset="0"/>
            </a:rPr>
            <a:t>&gt;</a:t>
          </a:r>
          <a:endParaRPr lang="en-GB" sz="1200" b="1">
            <a:solidFill>
              <a:srgbClr val="0000CC"/>
            </a:solidFill>
            <a:latin typeface="+mn-lt"/>
          </a:endParaRPr>
        </a:p>
      </xdr:txBody>
    </xdr:sp>
    <xdr:clientData fPrintsWithSheet="0"/>
  </xdr:twoCellAnchor>
  <xdr:twoCellAnchor>
    <xdr:from>
      <xdr:col>8</xdr:col>
      <xdr:colOff>0</xdr:colOff>
      <xdr:row>6</xdr:row>
      <xdr:rowOff>48600</xdr:rowOff>
    </xdr:from>
    <xdr:to>
      <xdr:col>8</xdr:col>
      <xdr:colOff>180975</xdr:colOff>
      <xdr:row>7</xdr:row>
      <xdr:rowOff>0</xdr:rowOff>
    </xdr:to>
    <xdr:sp macro="[0]!PreviousYear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/>
      </xdr:nvSpPr>
      <xdr:spPr>
        <a:xfrm>
          <a:off x="2838450" y="1420200"/>
          <a:ext cx="180975" cy="1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200" b="1">
              <a:solidFill>
                <a:srgbClr val="0000CC"/>
              </a:solidFill>
              <a:latin typeface="+mn-lt"/>
              <a:cs typeface="Arial" panose="020B0604020202020204" pitchFamily="34" charset="0"/>
            </a:rPr>
            <a:t>&lt;</a:t>
          </a:r>
          <a:endParaRPr lang="en-GB" sz="1200" b="1">
            <a:solidFill>
              <a:srgbClr val="0000CC"/>
            </a:solidFill>
            <a:latin typeface="+mn-lt"/>
          </a:endParaRPr>
        </a:p>
      </xdr:txBody>
    </xdr:sp>
    <xdr:clientData fPrintsWithSheet="0"/>
  </xdr:twoCellAnchor>
  <xdr:twoCellAnchor>
    <xdr:from>
      <xdr:col>9</xdr:col>
      <xdr:colOff>0</xdr:colOff>
      <xdr:row>15</xdr:row>
      <xdr:rowOff>0</xdr:rowOff>
    </xdr:from>
    <xdr:to>
      <xdr:col>10</xdr:col>
      <xdr:colOff>0</xdr:colOff>
      <xdr:row>16</xdr:row>
      <xdr:rowOff>0</xdr:rowOff>
    </xdr:to>
    <xdr:sp macro="" textlink="$J$13">
      <xdr:nvSpPr>
        <xdr:cNvPr id="7" name="Label1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5716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D006B0C-87DC-44B1-870F-814C6589BAA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11</xdr:col>
      <xdr:colOff>0</xdr:colOff>
      <xdr:row>15</xdr:row>
      <xdr:rowOff>0</xdr:rowOff>
    </xdr:from>
    <xdr:to>
      <xdr:col>12</xdr:col>
      <xdr:colOff>0</xdr:colOff>
      <xdr:row>16</xdr:row>
      <xdr:rowOff>0</xdr:rowOff>
    </xdr:to>
    <xdr:sp macro="" textlink="$L$13">
      <xdr:nvSpPr>
        <xdr:cNvPr id="8" name="Label4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9335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77D7A44-A353-4105-8EA5-2E724702474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10</xdr:col>
      <xdr:colOff>0</xdr:colOff>
      <xdr:row>15</xdr:row>
      <xdr:rowOff>0</xdr:rowOff>
    </xdr:from>
    <xdr:to>
      <xdr:col>11</xdr:col>
      <xdr:colOff>0</xdr:colOff>
      <xdr:row>16</xdr:row>
      <xdr:rowOff>0</xdr:rowOff>
    </xdr:to>
    <xdr:sp macro="" textlink="$K$13">
      <xdr:nvSpPr>
        <xdr:cNvPr id="9" name="Label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7526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4CEDE2B-C3BF-4940-B508-EDA3381A7C1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12</xdr:col>
      <xdr:colOff>0</xdr:colOff>
      <xdr:row>15</xdr:row>
      <xdr:rowOff>0</xdr:rowOff>
    </xdr:from>
    <xdr:to>
      <xdr:col>13</xdr:col>
      <xdr:colOff>0</xdr:colOff>
      <xdr:row>16</xdr:row>
      <xdr:rowOff>0</xdr:rowOff>
    </xdr:to>
    <xdr:sp macro="" textlink="$M$13">
      <xdr:nvSpPr>
        <xdr:cNvPr id="10" name="Label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21145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4F79E1D-227A-4AF1-ABD2-3E62D643C96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0</xdr:colOff>
      <xdr:row>16</xdr:row>
      <xdr:rowOff>0</xdr:rowOff>
    </xdr:to>
    <xdr:sp macro="" textlink="$N$13">
      <xdr:nvSpPr>
        <xdr:cNvPr id="12" name="Label6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2955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22554A5-6583-41C3-ABBA-24AB40B9EFB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16</xdr:row>
      <xdr:rowOff>0</xdr:rowOff>
    </xdr:to>
    <xdr:sp macro="" textlink="$O$13">
      <xdr:nvSpPr>
        <xdr:cNvPr id="22" name="Label7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24765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AC2CA03-2DF5-4661-9A2A-242F3593174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16</xdr:col>
      <xdr:colOff>0</xdr:colOff>
      <xdr:row>16</xdr:row>
      <xdr:rowOff>0</xdr:rowOff>
    </xdr:to>
    <xdr:sp macro="" textlink="$P$13">
      <xdr:nvSpPr>
        <xdr:cNvPr id="23" name="Label8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26574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84EA277-51A7-4233-BA5F-C577F100462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7</a:t>
          </a:fld>
          <a:endParaRPr lang="en-GB" sz="1100"/>
        </a:p>
      </xdr:txBody>
    </xdr:sp>
    <xdr:clientData/>
  </xdr:twoCellAnchor>
  <xdr:twoCellAnchor>
    <xdr:from>
      <xdr:col>16</xdr:col>
      <xdr:colOff>0</xdr:colOff>
      <xdr:row>15</xdr:row>
      <xdr:rowOff>0</xdr:rowOff>
    </xdr:from>
    <xdr:to>
      <xdr:col>17</xdr:col>
      <xdr:colOff>0</xdr:colOff>
      <xdr:row>16</xdr:row>
      <xdr:rowOff>0</xdr:rowOff>
    </xdr:to>
    <xdr:sp macro="" textlink="$Q$13">
      <xdr:nvSpPr>
        <xdr:cNvPr id="24" name="Label9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28384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CA1AD63-7CB8-40F6-AB52-69D8A96BECB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17</xdr:col>
      <xdr:colOff>0</xdr:colOff>
      <xdr:row>15</xdr:row>
      <xdr:rowOff>0</xdr:rowOff>
    </xdr:from>
    <xdr:to>
      <xdr:col>18</xdr:col>
      <xdr:colOff>0</xdr:colOff>
      <xdr:row>16</xdr:row>
      <xdr:rowOff>0</xdr:rowOff>
    </xdr:to>
    <xdr:sp macro="" textlink="$R$13">
      <xdr:nvSpPr>
        <xdr:cNvPr id="25" name="Label10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30194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5906624-E1E2-48B3-A5F9-22B116FD8B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18</xdr:col>
      <xdr:colOff>0</xdr:colOff>
      <xdr:row>15</xdr:row>
      <xdr:rowOff>0</xdr:rowOff>
    </xdr:from>
    <xdr:to>
      <xdr:col>19</xdr:col>
      <xdr:colOff>0</xdr:colOff>
      <xdr:row>16</xdr:row>
      <xdr:rowOff>0</xdr:rowOff>
    </xdr:to>
    <xdr:sp macro="" textlink="$S$13">
      <xdr:nvSpPr>
        <xdr:cNvPr id="26" name="Label11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32004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DC9BD66-7A01-4E3A-941C-CD043C913E0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19</xdr:col>
      <xdr:colOff>0</xdr:colOff>
      <xdr:row>15</xdr:row>
      <xdr:rowOff>0</xdr:rowOff>
    </xdr:from>
    <xdr:to>
      <xdr:col>20</xdr:col>
      <xdr:colOff>0</xdr:colOff>
      <xdr:row>16</xdr:row>
      <xdr:rowOff>0</xdr:rowOff>
    </xdr:to>
    <xdr:sp macro="" textlink="$T$13">
      <xdr:nvSpPr>
        <xdr:cNvPr id="27" name="Label12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33813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DF373A7-B09B-4350-8DFD-9BFC4EF08C3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20</xdr:col>
      <xdr:colOff>0</xdr:colOff>
      <xdr:row>15</xdr:row>
      <xdr:rowOff>0</xdr:rowOff>
    </xdr:from>
    <xdr:to>
      <xdr:col>21</xdr:col>
      <xdr:colOff>0</xdr:colOff>
      <xdr:row>16</xdr:row>
      <xdr:rowOff>0</xdr:rowOff>
    </xdr:to>
    <xdr:sp macro="" textlink="$U$13">
      <xdr:nvSpPr>
        <xdr:cNvPr id="28" name="Label13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35623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D3AE53E-1FAE-4BD4-8729-3F602C8DE0C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22</xdr:col>
      <xdr:colOff>0</xdr:colOff>
      <xdr:row>16</xdr:row>
      <xdr:rowOff>0</xdr:rowOff>
    </xdr:to>
    <xdr:sp macro="" textlink="$V$13">
      <xdr:nvSpPr>
        <xdr:cNvPr id="29" name="Label14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37433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5D9776F-617E-4F56-ACA7-52D0A23B4A1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23</xdr:col>
      <xdr:colOff>0</xdr:colOff>
      <xdr:row>16</xdr:row>
      <xdr:rowOff>0</xdr:rowOff>
    </xdr:to>
    <xdr:sp macro="" textlink="$W$13">
      <xdr:nvSpPr>
        <xdr:cNvPr id="30" name="Label15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39243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A9485DD-8CD2-4F7D-B825-163FA2AC59F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14</a:t>
          </a:fld>
          <a:endParaRPr lang="en-GB" sz="1100"/>
        </a:p>
      </xdr:txBody>
    </xdr:sp>
    <xdr:clientData/>
  </xdr:twoCellAnchor>
  <xdr:twoCellAnchor>
    <xdr:from>
      <xdr:col>23</xdr:col>
      <xdr:colOff>0</xdr:colOff>
      <xdr:row>15</xdr:row>
      <xdr:rowOff>0</xdr:rowOff>
    </xdr:from>
    <xdr:to>
      <xdr:col>24</xdr:col>
      <xdr:colOff>0</xdr:colOff>
      <xdr:row>16</xdr:row>
      <xdr:rowOff>0</xdr:rowOff>
    </xdr:to>
    <xdr:sp macro="" textlink="$X$13">
      <xdr:nvSpPr>
        <xdr:cNvPr id="31" name="Label16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41052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11E9179-4163-49AE-B686-F1C868E9425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24</xdr:col>
      <xdr:colOff>0</xdr:colOff>
      <xdr:row>15</xdr:row>
      <xdr:rowOff>0</xdr:rowOff>
    </xdr:from>
    <xdr:to>
      <xdr:col>25</xdr:col>
      <xdr:colOff>0</xdr:colOff>
      <xdr:row>16</xdr:row>
      <xdr:rowOff>0</xdr:rowOff>
    </xdr:to>
    <xdr:sp macro="" textlink="$Y$13">
      <xdr:nvSpPr>
        <xdr:cNvPr id="32" name="Label17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2862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CFF1997-FE49-4760-A205-CBCF12B2E55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25</xdr:col>
      <xdr:colOff>0</xdr:colOff>
      <xdr:row>15</xdr:row>
      <xdr:rowOff>0</xdr:rowOff>
    </xdr:from>
    <xdr:to>
      <xdr:col>26</xdr:col>
      <xdr:colOff>0</xdr:colOff>
      <xdr:row>16</xdr:row>
      <xdr:rowOff>0</xdr:rowOff>
    </xdr:to>
    <xdr:sp macro="" textlink="$Z$13">
      <xdr:nvSpPr>
        <xdr:cNvPr id="33" name="Label18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44672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29875DB-C12C-4656-9461-3ECCA6E906C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26</xdr:col>
      <xdr:colOff>0</xdr:colOff>
      <xdr:row>15</xdr:row>
      <xdr:rowOff>0</xdr:rowOff>
    </xdr:from>
    <xdr:to>
      <xdr:col>27</xdr:col>
      <xdr:colOff>0</xdr:colOff>
      <xdr:row>16</xdr:row>
      <xdr:rowOff>0</xdr:rowOff>
    </xdr:to>
    <xdr:sp macro="" textlink="$AA$13">
      <xdr:nvSpPr>
        <xdr:cNvPr id="34" name="Label19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46482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6DEBD22-9DEF-47FE-8C9D-A4FA158E852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27</xdr:col>
      <xdr:colOff>0</xdr:colOff>
      <xdr:row>15</xdr:row>
      <xdr:rowOff>0</xdr:rowOff>
    </xdr:from>
    <xdr:to>
      <xdr:col>28</xdr:col>
      <xdr:colOff>0</xdr:colOff>
      <xdr:row>16</xdr:row>
      <xdr:rowOff>0</xdr:rowOff>
    </xdr:to>
    <xdr:sp macro="" textlink="$AB$13">
      <xdr:nvSpPr>
        <xdr:cNvPr id="35" name="Label20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8291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8A52677-2DC9-4D38-B09C-02FE8FB7DD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28</xdr:col>
      <xdr:colOff>0</xdr:colOff>
      <xdr:row>15</xdr:row>
      <xdr:rowOff>0</xdr:rowOff>
    </xdr:from>
    <xdr:to>
      <xdr:col>29</xdr:col>
      <xdr:colOff>0</xdr:colOff>
      <xdr:row>16</xdr:row>
      <xdr:rowOff>0</xdr:rowOff>
    </xdr:to>
    <xdr:sp macro="" textlink="$AC$13">
      <xdr:nvSpPr>
        <xdr:cNvPr id="36" name="Label21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50101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D196885-2280-4146-A220-C0E3F60EFD4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29</xdr:col>
      <xdr:colOff>0</xdr:colOff>
      <xdr:row>15</xdr:row>
      <xdr:rowOff>0</xdr:rowOff>
    </xdr:from>
    <xdr:to>
      <xdr:col>30</xdr:col>
      <xdr:colOff>0</xdr:colOff>
      <xdr:row>16</xdr:row>
      <xdr:rowOff>0</xdr:rowOff>
    </xdr:to>
    <xdr:sp macro="" textlink="$AD$13">
      <xdr:nvSpPr>
        <xdr:cNvPr id="37" name="Label22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1911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20A94AA-D7C6-445E-99D5-8534D07BB5C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21</a:t>
          </a:fld>
          <a:endParaRPr lang="en-GB" sz="1100"/>
        </a:p>
      </xdr:txBody>
    </xdr:sp>
    <xdr:clientData/>
  </xdr:twoCellAnchor>
  <xdr:twoCellAnchor>
    <xdr:from>
      <xdr:col>30</xdr:col>
      <xdr:colOff>0</xdr:colOff>
      <xdr:row>15</xdr:row>
      <xdr:rowOff>0</xdr:rowOff>
    </xdr:from>
    <xdr:to>
      <xdr:col>31</xdr:col>
      <xdr:colOff>0</xdr:colOff>
      <xdr:row>16</xdr:row>
      <xdr:rowOff>0</xdr:rowOff>
    </xdr:to>
    <xdr:sp macro="" textlink="$AE$13">
      <xdr:nvSpPr>
        <xdr:cNvPr id="38" name="Label23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53721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CD65158-A5F2-48DE-B8B8-CCAB7E6B40B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31</xdr:col>
      <xdr:colOff>0</xdr:colOff>
      <xdr:row>15</xdr:row>
      <xdr:rowOff>0</xdr:rowOff>
    </xdr:from>
    <xdr:to>
      <xdr:col>32</xdr:col>
      <xdr:colOff>0</xdr:colOff>
      <xdr:row>16</xdr:row>
      <xdr:rowOff>0</xdr:rowOff>
    </xdr:to>
    <xdr:sp macro="" textlink="$AF$13">
      <xdr:nvSpPr>
        <xdr:cNvPr id="39" name="Label24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5530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449BFDE-B0E8-491D-B8C8-D170732AE6D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32</xdr:col>
      <xdr:colOff>0</xdr:colOff>
      <xdr:row>15</xdr:row>
      <xdr:rowOff>0</xdr:rowOff>
    </xdr:from>
    <xdr:to>
      <xdr:col>33</xdr:col>
      <xdr:colOff>0</xdr:colOff>
      <xdr:row>16</xdr:row>
      <xdr:rowOff>0</xdr:rowOff>
    </xdr:to>
    <xdr:sp macro="" textlink="$AG$13">
      <xdr:nvSpPr>
        <xdr:cNvPr id="40" name="Label25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57340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D1405B9-21EA-43D3-8515-E58CD3077DA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33</xdr:col>
      <xdr:colOff>0</xdr:colOff>
      <xdr:row>15</xdr:row>
      <xdr:rowOff>0</xdr:rowOff>
    </xdr:from>
    <xdr:to>
      <xdr:col>34</xdr:col>
      <xdr:colOff>0</xdr:colOff>
      <xdr:row>16</xdr:row>
      <xdr:rowOff>0</xdr:rowOff>
    </xdr:to>
    <xdr:sp macro="" textlink="$AH$13">
      <xdr:nvSpPr>
        <xdr:cNvPr id="41" name="Label26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59150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4CF5A2A-ACE8-4886-8F20-7F394E6E01C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34</xdr:col>
      <xdr:colOff>0</xdr:colOff>
      <xdr:row>15</xdr:row>
      <xdr:rowOff>0</xdr:rowOff>
    </xdr:from>
    <xdr:to>
      <xdr:col>35</xdr:col>
      <xdr:colOff>0</xdr:colOff>
      <xdr:row>16</xdr:row>
      <xdr:rowOff>0</xdr:rowOff>
    </xdr:to>
    <xdr:sp macro="" textlink="$AI$13">
      <xdr:nvSpPr>
        <xdr:cNvPr id="42" name="Label27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 txBox="1"/>
      </xdr:nvSpPr>
      <xdr:spPr>
        <a:xfrm>
          <a:off x="60960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BB556A1-F6CE-4F74-919E-CC3E50F699A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35</xdr:col>
      <xdr:colOff>0</xdr:colOff>
      <xdr:row>15</xdr:row>
      <xdr:rowOff>0</xdr:rowOff>
    </xdr:from>
    <xdr:to>
      <xdr:col>36</xdr:col>
      <xdr:colOff>0</xdr:colOff>
      <xdr:row>16</xdr:row>
      <xdr:rowOff>0</xdr:rowOff>
    </xdr:to>
    <xdr:sp macro="" textlink="$AJ$13">
      <xdr:nvSpPr>
        <xdr:cNvPr id="43" name="Label28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62769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E21F9A4-1E20-43DE-93F5-1A3813DFE56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36</xdr:col>
      <xdr:colOff>0</xdr:colOff>
      <xdr:row>15</xdr:row>
      <xdr:rowOff>0</xdr:rowOff>
    </xdr:from>
    <xdr:to>
      <xdr:col>37</xdr:col>
      <xdr:colOff>0</xdr:colOff>
      <xdr:row>16</xdr:row>
      <xdr:rowOff>0</xdr:rowOff>
    </xdr:to>
    <xdr:sp macro="" textlink="$AK$13">
      <xdr:nvSpPr>
        <xdr:cNvPr id="44" name="Label29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SpPr txBox="1"/>
      </xdr:nvSpPr>
      <xdr:spPr>
        <a:xfrm>
          <a:off x="64579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911CC71-AE84-4801-B951-EEEEF8FD914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28</a:t>
          </a:fld>
          <a:endParaRPr lang="en-GB" sz="1100"/>
        </a:p>
      </xdr:txBody>
    </xdr:sp>
    <xdr:clientData/>
  </xdr:twoCellAnchor>
  <xdr:twoCellAnchor>
    <xdr:from>
      <xdr:col>37</xdr:col>
      <xdr:colOff>0</xdr:colOff>
      <xdr:row>15</xdr:row>
      <xdr:rowOff>0</xdr:rowOff>
    </xdr:from>
    <xdr:to>
      <xdr:col>38</xdr:col>
      <xdr:colOff>0</xdr:colOff>
      <xdr:row>16</xdr:row>
      <xdr:rowOff>0</xdr:rowOff>
    </xdr:to>
    <xdr:sp macro="" textlink="$AL$13">
      <xdr:nvSpPr>
        <xdr:cNvPr id="45" name="Label30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 txBox="1"/>
      </xdr:nvSpPr>
      <xdr:spPr>
        <a:xfrm>
          <a:off x="66389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BED3820-E0BA-48D4-A73B-DC584CEE65D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38</xdr:col>
      <xdr:colOff>0</xdr:colOff>
      <xdr:row>15</xdr:row>
      <xdr:rowOff>0</xdr:rowOff>
    </xdr:from>
    <xdr:to>
      <xdr:col>39</xdr:col>
      <xdr:colOff>0</xdr:colOff>
      <xdr:row>16</xdr:row>
      <xdr:rowOff>0</xdr:rowOff>
    </xdr:to>
    <xdr:sp macro="" textlink="$AM$13">
      <xdr:nvSpPr>
        <xdr:cNvPr id="46" name="Label31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68199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254EA3E-A736-4111-8782-0E43F1DFA94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39</xdr:col>
      <xdr:colOff>0</xdr:colOff>
      <xdr:row>15</xdr:row>
      <xdr:rowOff>0</xdr:rowOff>
    </xdr:from>
    <xdr:to>
      <xdr:col>40</xdr:col>
      <xdr:colOff>0</xdr:colOff>
      <xdr:row>16</xdr:row>
      <xdr:rowOff>0</xdr:rowOff>
    </xdr:to>
    <xdr:sp macro="" textlink="$AN$13">
      <xdr:nvSpPr>
        <xdr:cNvPr id="47" name="Label32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 txBox="1"/>
      </xdr:nvSpPr>
      <xdr:spPr>
        <a:xfrm>
          <a:off x="70008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C9EF7F3-3DAE-4538-A5EB-F192C33B5ED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40</xdr:col>
      <xdr:colOff>0</xdr:colOff>
      <xdr:row>15</xdr:row>
      <xdr:rowOff>0</xdr:rowOff>
    </xdr:from>
    <xdr:to>
      <xdr:col>41</xdr:col>
      <xdr:colOff>0</xdr:colOff>
      <xdr:row>16</xdr:row>
      <xdr:rowOff>0</xdr:rowOff>
    </xdr:to>
    <xdr:sp macro="" textlink="$AO$13">
      <xdr:nvSpPr>
        <xdr:cNvPr id="48" name="Label33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71818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F7B0259-2E45-443E-9476-19A069FFC1E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41</xdr:col>
      <xdr:colOff>0</xdr:colOff>
      <xdr:row>15</xdr:row>
      <xdr:rowOff>0</xdr:rowOff>
    </xdr:from>
    <xdr:to>
      <xdr:col>42</xdr:col>
      <xdr:colOff>0</xdr:colOff>
      <xdr:row>16</xdr:row>
      <xdr:rowOff>0</xdr:rowOff>
    </xdr:to>
    <xdr:sp macro="" textlink="$AP$13">
      <xdr:nvSpPr>
        <xdr:cNvPr id="49" name="Label34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 txBox="1"/>
      </xdr:nvSpPr>
      <xdr:spPr>
        <a:xfrm>
          <a:off x="73628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080C93E-5D7A-4210-BE8B-66E9AD1C7D1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42</xdr:col>
      <xdr:colOff>0</xdr:colOff>
      <xdr:row>15</xdr:row>
      <xdr:rowOff>0</xdr:rowOff>
    </xdr:from>
    <xdr:to>
      <xdr:col>43</xdr:col>
      <xdr:colOff>0</xdr:colOff>
      <xdr:row>16</xdr:row>
      <xdr:rowOff>0</xdr:rowOff>
    </xdr:to>
    <xdr:sp macro="" textlink="$AQ$13">
      <xdr:nvSpPr>
        <xdr:cNvPr id="50" name="Label35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75438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73A9840-E780-43F1-A02B-205FBD66C03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43</xdr:col>
      <xdr:colOff>0</xdr:colOff>
      <xdr:row>15</xdr:row>
      <xdr:rowOff>0</xdr:rowOff>
    </xdr:from>
    <xdr:to>
      <xdr:col>44</xdr:col>
      <xdr:colOff>0</xdr:colOff>
      <xdr:row>16</xdr:row>
      <xdr:rowOff>0</xdr:rowOff>
    </xdr:to>
    <xdr:sp macro="" textlink="$AR$13">
      <xdr:nvSpPr>
        <xdr:cNvPr id="51" name="Label36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SpPr txBox="1"/>
      </xdr:nvSpPr>
      <xdr:spPr>
        <a:xfrm>
          <a:off x="77247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A9F4425-38F7-4315-8C1D-AF589314C98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4</a:t>
          </a:fld>
          <a:endParaRPr lang="en-GB" sz="1100"/>
        </a:p>
      </xdr:txBody>
    </xdr:sp>
    <xdr:clientData/>
  </xdr:twoCellAnchor>
  <xdr:twoCellAnchor>
    <xdr:from>
      <xdr:col>44</xdr:col>
      <xdr:colOff>0</xdr:colOff>
      <xdr:row>15</xdr:row>
      <xdr:rowOff>0</xdr:rowOff>
    </xdr:from>
    <xdr:to>
      <xdr:col>45</xdr:col>
      <xdr:colOff>0</xdr:colOff>
      <xdr:row>16</xdr:row>
      <xdr:rowOff>0</xdr:rowOff>
    </xdr:to>
    <xdr:sp macro="" textlink="$AS$13">
      <xdr:nvSpPr>
        <xdr:cNvPr id="52" name="Label37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SpPr txBox="1"/>
      </xdr:nvSpPr>
      <xdr:spPr>
        <a:xfrm>
          <a:off x="79057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2827337-3652-4966-9A00-948290A6843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45</xdr:col>
      <xdr:colOff>0</xdr:colOff>
      <xdr:row>15</xdr:row>
      <xdr:rowOff>0</xdr:rowOff>
    </xdr:from>
    <xdr:to>
      <xdr:col>46</xdr:col>
      <xdr:colOff>0</xdr:colOff>
      <xdr:row>16</xdr:row>
      <xdr:rowOff>0</xdr:rowOff>
    </xdr:to>
    <xdr:sp macro="" textlink="$AT$13">
      <xdr:nvSpPr>
        <xdr:cNvPr id="53" name="Label38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80867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E185D59-D928-4020-ABDE-E80EB3C444D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46</xdr:col>
      <xdr:colOff>0</xdr:colOff>
      <xdr:row>15</xdr:row>
      <xdr:rowOff>0</xdr:rowOff>
    </xdr:from>
    <xdr:to>
      <xdr:col>47</xdr:col>
      <xdr:colOff>0</xdr:colOff>
      <xdr:row>16</xdr:row>
      <xdr:rowOff>0</xdr:rowOff>
    </xdr:to>
    <xdr:sp macro="" textlink="$AU$13">
      <xdr:nvSpPr>
        <xdr:cNvPr id="54" name="Label39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SpPr txBox="1"/>
      </xdr:nvSpPr>
      <xdr:spPr>
        <a:xfrm>
          <a:off x="82677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4E3DB5B-CA4E-440C-BABD-9C0B48AC90B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47</xdr:col>
      <xdr:colOff>0</xdr:colOff>
      <xdr:row>15</xdr:row>
      <xdr:rowOff>0</xdr:rowOff>
    </xdr:from>
    <xdr:to>
      <xdr:col>48</xdr:col>
      <xdr:colOff>0</xdr:colOff>
      <xdr:row>16</xdr:row>
      <xdr:rowOff>0</xdr:rowOff>
    </xdr:to>
    <xdr:sp macro="" textlink="$AV$13">
      <xdr:nvSpPr>
        <xdr:cNvPr id="55" name="Label40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SpPr txBox="1"/>
      </xdr:nvSpPr>
      <xdr:spPr>
        <a:xfrm>
          <a:off x="84486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AD185D9-3F72-4815-A230-CB809E7155A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48</xdr:col>
      <xdr:colOff>0</xdr:colOff>
      <xdr:row>15</xdr:row>
      <xdr:rowOff>0</xdr:rowOff>
    </xdr:from>
    <xdr:to>
      <xdr:col>49</xdr:col>
      <xdr:colOff>0</xdr:colOff>
      <xdr:row>16</xdr:row>
      <xdr:rowOff>0</xdr:rowOff>
    </xdr:to>
    <xdr:sp macro="" textlink="$AW$13">
      <xdr:nvSpPr>
        <xdr:cNvPr id="56" name="Label41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SpPr txBox="1"/>
      </xdr:nvSpPr>
      <xdr:spPr>
        <a:xfrm>
          <a:off x="86296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FAF20BF-141C-4D7C-B5C7-D3BFBD87E20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49</xdr:col>
      <xdr:colOff>0</xdr:colOff>
      <xdr:row>15</xdr:row>
      <xdr:rowOff>0</xdr:rowOff>
    </xdr:from>
    <xdr:to>
      <xdr:col>50</xdr:col>
      <xdr:colOff>0</xdr:colOff>
      <xdr:row>16</xdr:row>
      <xdr:rowOff>0</xdr:rowOff>
    </xdr:to>
    <xdr:sp macro="" textlink="$AX$13">
      <xdr:nvSpPr>
        <xdr:cNvPr id="57" name="Label42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SpPr txBox="1"/>
      </xdr:nvSpPr>
      <xdr:spPr>
        <a:xfrm>
          <a:off x="88106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C65A379-4D59-40F3-A1F8-50D80EF65D4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50</xdr:col>
      <xdr:colOff>0</xdr:colOff>
      <xdr:row>15</xdr:row>
      <xdr:rowOff>0</xdr:rowOff>
    </xdr:from>
    <xdr:to>
      <xdr:col>51</xdr:col>
      <xdr:colOff>0</xdr:colOff>
      <xdr:row>16</xdr:row>
      <xdr:rowOff>0</xdr:rowOff>
    </xdr:to>
    <xdr:sp macro="" textlink="$AY$13">
      <xdr:nvSpPr>
        <xdr:cNvPr id="58" name="Label43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SpPr txBox="1"/>
      </xdr:nvSpPr>
      <xdr:spPr>
        <a:xfrm>
          <a:off x="89916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BA9BB2C-D875-4EFC-87C0-520B8BE02B2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11</a:t>
          </a:fld>
          <a:endParaRPr lang="en-GB" sz="1100"/>
        </a:p>
      </xdr:txBody>
    </xdr:sp>
    <xdr:clientData/>
  </xdr:twoCellAnchor>
  <xdr:twoCellAnchor>
    <xdr:from>
      <xdr:col>51</xdr:col>
      <xdr:colOff>0</xdr:colOff>
      <xdr:row>15</xdr:row>
      <xdr:rowOff>0</xdr:rowOff>
    </xdr:from>
    <xdr:to>
      <xdr:col>52</xdr:col>
      <xdr:colOff>0</xdr:colOff>
      <xdr:row>16</xdr:row>
      <xdr:rowOff>0</xdr:rowOff>
    </xdr:to>
    <xdr:sp macro="" textlink="$AZ$13">
      <xdr:nvSpPr>
        <xdr:cNvPr id="59" name="Label44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91725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006F9AF-C790-4DCF-AC88-9EEFED17422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52</xdr:col>
      <xdr:colOff>0</xdr:colOff>
      <xdr:row>15</xdr:row>
      <xdr:rowOff>0</xdr:rowOff>
    </xdr:from>
    <xdr:to>
      <xdr:col>53</xdr:col>
      <xdr:colOff>0</xdr:colOff>
      <xdr:row>16</xdr:row>
      <xdr:rowOff>0</xdr:rowOff>
    </xdr:to>
    <xdr:sp macro="" textlink="$BA$13">
      <xdr:nvSpPr>
        <xdr:cNvPr id="60" name="Label45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93535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6EEDD95-CA16-4458-8209-531249BCD95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53</xdr:col>
      <xdr:colOff>0</xdr:colOff>
      <xdr:row>15</xdr:row>
      <xdr:rowOff>0</xdr:rowOff>
    </xdr:from>
    <xdr:to>
      <xdr:col>54</xdr:col>
      <xdr:colOff>0</xdr:colOff>
      <xdr:row>16</xdr:row>
      <xdr:rowOff>0</xdr:rowOff>
    </xdr:to>
    <xdr:sp macro="" textlink="$BB$13">
      <xdr:nvSpPr>
        <xdr:cNvPr id="61" name="Label46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95345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4CACC0D-C357-4F31-B57B-5BAD2FD42F2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54</xdr:col>
      <xdr:colOff>0</xdr:colOff>
      <xdr:row>15</xdr:row>
      <xdr:rowOff>0</xdr:rowOff>
    </xdr:from>
    <xdr:to>
      <xdr:col>55</xdr:col>
      <xdr:colOff>0</xdr:colOff>
      <xdr:row>16</xdr:row>
      <xdr:rowOff>0</xdr:rowOff>
    </xdr:to>
    <xdr:sp macro="" textlink="$BC$13">
      <xdr:nvSpPr>
        <xdr:cNvPr id="62" name="Label47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97155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EC9C918-C36F-495D-B703-0BF6179E45B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55</xdr:col>
      <xdr:colOff>0</xdr:colOff>
      <xdr:row>15</xdr:row>
      <xdr:rowOff>0</xdr:rowOff>
    </xdr:from>
    <xdr:to>
      <xdr:col>56</xdr:col>
      <xdr:colOff>0</xdr:colOff>
      <xdr:row>16</xdr:row>
      <xdr:rowOff>0</xdr:rowOff>
    </xdr:to>
    <xdr:sp macro="" textlink="$BD$13">
      <xdr:nvSpPr>
        <xdr:cNvPr id="63" name="Label48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98964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99D5EE0-0438-43D7-96AF-5AEBDFA0F9D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56</xdr:col>
      <xdr:colOff>0</xdr:colOff>
      <xdr:row>15</xdr:row>
      <xdr:rowOff>0</xdr:rowOff>
    </xdr:from>
    <xdr:to>
      <xdr:col>57</xdr:col>
      <xdr:colOff>0</xdr:colOff>
      <xdr:row>16</xdr:row>
      <xdr:rowOff>0</xdr:rowOff>
    </xdr:to>
    <xdr:sp macro="" textlink="$BE$13">
      <xdr:nvSpPr>
        <xdr:cNvPr id="64" name="Label49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100774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B07A7C7-76C6-4B64-876E-94F9D348840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57</xdr:col>
      <xdr:colOff>0</xdr:colOff>
      <xdr:row>15</xdr:row>
      <xdr:rowOff>0</xdr:rowOff>
    </xdr:from>
    <xdr:to>
      <xdr:col>58</xdr:col>
      <xdr:colOff>0</xdr:colOff>
      <xdr:row>16</xdr:row>
      <xdr:rowOff>0</xdr:rowOff>
    </xdr:to>
    <xdr:sp macro="" textlink="$BF$13">
      <xdr:nvSpPr>
        <xdr:cNvPr id="65" name="Label50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102584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4EAA5AE-595F-436F-B435-5A9C4769C00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18</a:t>
          </a:fld>
          <a:endParaRPr lang="en-GB" sz="1100"/>
        </a:p>
      </xdr:txBody>
    </xdr:sp>
    <xdr:clientData/>
  </xdr:twoCellAnchor>
  <xdr:twoCellAnchor>
    <xdr:from>
      <xdr:col>58</xdr:col>
      <xdr:colOff>0</xdr:colOff>
      <xdr:row>15</xdr:row>
      <xdr:rowOff>0</xdr:rowOff>
    </xdr:from>
    <xdr:to>
      <xdr:col>59</xdr:col>
      <xdr:colOff>0</xdr:colOff>
      <xdr:row>16</xdr:row>
      <xdr:rowOff>0</xdr:rowOff>
    </xdr:to>
    <xdr:sp macro="" textlink="$BG$13">
      <xdr:nvSpPr>
        <xdr:cNvPr id="66" name="Label51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104394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19B90E4-3BF6-46C3-A663-11D92CF9D06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59</xdr:col>
      <xdr:colOff>0</xdr:colOff>
      <xdr:row>15</xdr:row>
      <xdr:rowOff>0</xdr:rowOff>
    </xdr:from>
    <xdr:to>
      <xdr:col>60</xdr:col>
      <xdr:colOff>0</xdr:colOff>
      <xdr:row>16</xdr:row>
      <xdr:rowOff>0</xdr:rowOff>
    </xdr:to>
    <xdr:sp macro="" textlink="$BH$13">
      <xdr:nvSpPr>
        <xdr:cNvPr id="67" name="Label52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106203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13459F5-23AA-4F50-9B70-544E551911E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60</xdr:col>
      <xdr:colOff>0</xdr:colOff>
      <xdr:row>15</xdr:row>
      <xdr:rowOff>0</xdr:rowOff>
    </xdr:from>
    <xdr:to>
      <xdr:col>61</xdr:col>
      <xdr:colOff>0</xdr:colOff>
      <xdr:row>16</xdr:row>
      <xdr:rowOff>0</xdr:rowOff>
    </xdr:to>
    <xdr:sp macro="" textlink="$BI$13">
      <xdr:nvSpPr>
        <xdr:cNvPr id="68" name="Label53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108013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E3B61A1-949C-41B1-BBA3-968B4F138E8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61</xdr:col>
      <xdr:colOff>0</xdr:colOff>
      <xdr:row>15</xdr:row>
      <xdr:rowOff>0</xdr:rowOff>
    </xdr:from>
    <xdr:to>
      <xdr:col>62</xdr:col>
      <xdr:colOff>0</xdr:colOff>
      <xdr:row>16</xdr:row>
      <xdr:rowOff>0</xdr:rowOff>
    </xdr:to>
    <xdr:sp macro="" textlink="$BJ$13">
      <xdr:nvSpPr>
        <xdr:cNvPr id="69" name="Label54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SpPr txBox="1"/>
      </xdr:nvSpPr>
      <xdr:spPr>
        <a:xfrm>
          <a:off x="109823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5C95228-798F-4191-A642-8F0D9D464CF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62</xdr:col>
      <xdr:colOff>0</xdr:colOff>
      <xdr:row>15</xdr:row>
      <xdr:rowOff>0</xdr:rowOff>
    </xdr:from>
    <xdr:to>
      <xdr:col>63</xdr:col>
      <xdr:colOff>0</xdr:colOff>
      <xdr:row>16</xdr:row>
      <xdr:rowOff>0</xdr:rowOff>
    </xdr:to>
    <xdr:sp macro="" textlink="$BK$13">
      <xdr:nvSpPr>
        <xdr:cNvPr id="70" name="Label55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111633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E5040B4-4637-4147-B4EB-ED037554FB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63</xdr:col>
      <xdr:colOff>0</xdr:colOff>
      <xdr:row>15</xdr:row>
      <xdr:rowOff>0</xdr:rowOff>
    </xdr:from>
    <xdr:to>
      <xdr:col>64</xdr:col>
      <xdr:colOff>0</xdr:colOff>
      <xdr:row>16</xdr:row>
      <xdr:rowOff>0</xdr:rowOff>
    </xdr:to>
    <xdr:sp macro="" textlink="$BL$13">
      <xdr:nvSpPr>
        <xdr:cNvPr id="71" name="Label56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113442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D41138F-3177-48A0-93B3-3AD3A67FC30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64</xdr:col>
      <xdr:colOff>0</xdr:colOff>
      <xdr:row>15</xdr:row>
      <xdr:rowOff>0</xdr:rowOff>
    </xdr:from>
    <xdr:to>
      <xdr:col>65</xdr:col>
      <xdr:colOff>0</xdr:colOff>
      <xdr:row>16</xdr:row>
      <xdr:rowOff>0</xdr:rowOff>
    </xdr:to>
    <xdr:sp macro="" textlink="$BM$13">
      <xdr:nvSpPr>
        <xdr:cNvPr id="72" name="Label57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115252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28F0268-FF22-4763-A1DD-2883BDA74AC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25</a:t>
          </a:fld>
          <a:endParaRPr lang="en-GB" sz="1100"/>
        </a:p>
      </xdr:txBody>
    </xdr:sp>
    <xdr:clientData/>
  </xdr:twoCellAnchor>
  <xdr:twoCellAnchor>
    <xdr:from>
      <xdr:col>65</xdr:col>
      <xdr:colOff>0</xdr:colOff>
      <xdr:row>15</xdr:row>
      <xdr:rowOff>0</xdr:rowOff>
    </xdr:from>
    <xdr:to>
      <xdr:col>66</xdr:col>
      <xdr:colOff>0</xdr:colOff>
      <xdr:row>16</xdr:row>
      <xdr:rowOff>0</xdr:rowOff>
    </xdr:to>
    <xdr:sp macro="" textlink="$BN$13">
      <xdr:nvSpPr>
        <xdr:cNvPr id="73" name="Label58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117062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6D14B56-2543-4DC6-9021-3D873AB5EB5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66</xdr:col>
      <xdr:colOff>0</xdr:colOff>
      <xdr:row>15</xdr:row>
      <xdr:rowOff>0</xdr:rowOff>
    </xdr:from>
    <xdr:to>
      <xdr:col>67</xdr:col>
      <xdr:colOff>0</xdr:colOff>
      <xdr:row>16</xdr:row>
      <xdr:rowOff>0</xdr:rowOff>
    </xdr:to>
    <xdr:sp macro="" textlink="$BO$13">
      <xdr:nvSpPr>
        <xdr:cNvPr id="74" name="Label59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118872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222BE65-567D-4791-B9EF-A0E8EFF7227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67</xdr:col>
      <xdr:colOff>0</xdr:colOff>
      <xdr:row>15</xdr:row>
      <xdr:rowOff>0</xdr:rowOff>
    </xdr:from>
    <xdr:to>
      <xdr:col>68</xdr:col>
      <xdr:colOff>0</xdr:colOff>
      <xdr:row>16</xdr:row>
      <xdr:rowOff>0</xdr:rowOff>
    </xdr:to>
    <xdr:sp macro="" textlink="$BP$13">
      <xdr:nvSpPr>
        <xdr:cNvPr id="75" name="Label60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120681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352D920-72E6-4C04-8A06-1EC5B924B21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68</xdr:col>
      <xdr:colOff>0</xdr:colOff>
      <xdr:row>15</xdr:row>
      <xdr:rowOff>0</xdr:rowOff>
    </xdr:from>
    <xdr:to>
      <xdr:col>69</xdr:col>
      <xdr:colOff>0</xdr:colOff>
      <xdr:row>16</xdr:row>
      <xdr:rowOff>0</xdr:rowOff>
    </xdr:to>
    <xdr:sp macro="" textlink="$BQ$13">
      <xdr:nvSpPr>
        <xdr:cNvPr id="76" name="Label61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122491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6009F97-8961-4C96-BA15-481CB92A053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69</xdr:col>
      <xdr:colOff>0</xdr:colOff>
      <xdr:row>15</xdr:row>
      <xdr:rowOff>0</xdr:rowOff>
    </xdr:from>
    <xdr:to>
      <xdr:col>70</xdr:col>
      <xdr:colOff>0</xdr:colOff>
      <xdr:row>16</xdr:row>
      <xdr:rowOff>0</xdr:rowOff>
    </xdr:to>
    <xdr:sp macro="" textlink="$BR$13">
      <xdr:nvSpPr>
        <xdr:cNvPr id="77" name="Label62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124301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8CF5678-5580-43E1-9A73-55BEC1D5DD4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70</xdr:col>
      <xdr:colOff>0</xdr:colOff>
      <xdr:row>15</xdr:row>
      <xdr:rowOff>0</xdr:rowOff>
    </xdr:from>
    <xdr:to>
      <xdr:col>71</xdr:col>
      <xdr:colOff>0</xdr:colOff>
      <xdr:row>16</xdr:row>
      <xdr:rowOff>0</xdr:rowOff>
    </xdr:to>
    <xdr:sp macro="" textlink="$BS$13">
      <xdr:nvSpPr>
        <xdr:cNvPr id="78" name="Label63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126111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10BD410-8317-4B0C-90CE-57F83F0B1B5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71</xdr:col>
      <xdr:colOff>0</xdr:colOff>
      <xdr:row>15</xdr:row>
      <xdr:rowOff>0</xdr:rowOff>
    </xdr:from>
    <xdr:to>
      <xdr:col>72</xdr:col>
      <xdr:colOff>0</xdr:colOff>
      <xdr:row>16</xdr:row>
      <xdr:rowOff>0</xdr:rowOff>
    </xdr:to>
    <xdr:sp macro="" textlink="$BT$13">
      <xdr:nvSpPr>
        <xdr:cNvPr id="79" name="Label64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127920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D32D3B6-E567-4288-AFB9-F6D914C157E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4</a:t>
          </a:fld>
          <a:endParaRPr lang="en-GB" sz="1100"/>
        </a:p>
      </xdr:txBody>
    </xdr:sp>
    <xdr:clientData/>
  </xdr:twoCellAnchor>
  <xdr:twoCellAnchor>
    <xdr:from>
      <xdr:col>72</xdr:col>
      <xdr:colOff>0</xdr:colOff>
      <xdr:row>15</xdr:row>
      <xdr:rowOff>0</xdr:rowOff>
    </xdr:from>
    <xdr:to>
      <xdr:col>73</xdr:col>
      <xdr:colOff>0</xdr:colOff>
      <xdr:row>16</xdr:row>
      <xdr:rowOff>0</xdr:rowOff>
    </xdr:to>
    <xdr:sp macro="" textlink="$BU$13">
      <xdr:nvSpPr>
        <xdr:cNvPr id="80" name="Label65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129730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54FE01B-A44E-4746-9955-EDF5C06A4C3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73</xdr:col>
      <xdr:colOff>0</xdr:colOff>
      <xdr:row>15</xdr:row>
      <xdr:rowOff>0</xdr:rowOff>
    </xdr:from>
    <xdr:to>
      <xdr:col>74</xdr:col>
      <xdr:colOff>0</xdr:colOff>
      <xdr:row>16</xdr:row>
      <xdr:rowOff>0</xdr:rowOff>
    </xdr:to>
    <xdr:sp macro="" textlink="$BV$13">
      <xdr:nvSpPr>
        <xdr:cNvPr id="81" name="Label66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131540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93592EA-0BF8-45B8-A3EE-641322A0D71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74</xdr:col>
      <xdr:colOff>0</xdr:colOff>
      <xdr:row>15</xdr:row>
      <xdr:rowOff>0</xdr:rowOff>
    </xdr:from>
    <xdr:to>
      <xdr:col>75</xdr:col>
      <xdr:colOff>0</xdr:colOff>
      <xdr:row>16</xdr:row>
      <xdr:rowOff>0</xdr:rowOff>
    </xdr:to>
    <xdr:sp macro="" textlink="$BW$13">
      <xdr:nvSpPr>
        <xdr:cNvPr id="82" name="Label67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133350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323FED7-2B26-4930-9331-584E7B4FAC9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75</xdr:col>
      <xdr:colOff>0</xdr:colOff>
      <xdr:row>15</xdr:row>
      <xdr:rowOff>0</xdr:rowOff>
    </xdr:from>
    <xdr:to>
      <xdr:col>76</xdr:col>
      <xdr:colOff>0</xdr:colOff>
      <xdr:row>16</xdr:row>
      <xdr:rowOff>0</xdr:rowOff>
    </xdr:to>
    <xdr:sp macro="" textlink="$BX$13">
      <xdr:nvSpPr>
        <xdr:cNvPr id="83" name="Label68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135159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2C7683F-AC46-468D-94B0-B585D637507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76</xdr:col>
      <xdr:colOff>0</xdr:colOff>
      <xdr:row>15</xdr:row>
      <xdr:rowOff>0</xdr:rowOff>
    </xdr:from>
    <xdr:to>
      <xdr:col>77</xdr:col>
      <xdr:colOff>0</xdr:colOff>
      <xdr:row>16</xdr:row>
      <xdr:rowOff>0</xdr:rowOff>
    </xdr:to>
    <xdr:sp macro="" textlink="$BY$13">
      <xdr:nvSpPr>
        <xdr:cNvPr id="84" name="Label69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136969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AEE824B-1057-4380-AE15-A757C678DBC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77</xdr:col>
      <xdr:colOff>0</xdr:colOff>
      <xdr:row>15</xdr:row>
      <xdr:rowOff>0</xdr:rowOff>
    </xdr:from>
    <xdr:to>
      <xdr:col>78</xdr:col>
      <xdr:colOff>0</xdr:colOff>
      <xdr:row>16</xdr:row>
      <xdr:rowOff>0</xdr:rowOff>
    </xdr:to>
    <xdr:sp macro="" textlink="$BZ$13">
      <xdr:nvSpPr>
        <xdr:cNvPr id="85" name="Label70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138779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439DAA3-1435-4546-B930-988136314DC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78</xdr:col>
      <xdr:colOff>0</xdr:colOff>
      <xdr:row>15</xdr:row>
      <xdr:rowOff>0</xdr:rowOff>
    </xdr:from>
    <xdr:to>
      <xdr:col>79</xdr:col>
      <xdr:colOff>0</xdr:colOff>
      <xdr:row>16</xdr:row>
      <xdr:rowOff>0</xdr:rowOff>
    </xdr:to>
    <xdr:sp macro="" textlink="$CA$13">
      <xdr:nvSpPr>
        <xdr:cNvPr id="86" name="Label71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140589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5A6C81B-F1DC-4118-AA05-E5847D18D8F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11</a:t>
          </a:fld>
          <a:endParaRPr lang="en-GB" sz="1100"/>
        </a:p>
      </xdr:txBody>
    </xdr:sp>
    <xdr:clientData/>
  </xdr:twoCellAnchor>
  <xdr:twoCellAnchor>
    <xdr:from>
      <xdr:col>79</xdr:col>
      <xdr:colOff>0</xdr:colOff>
      <xdr:row>15</xdr:row>
      <xdr:rowOff>0</xdr:rowOff>
    </xdr:from>
    <xdr:to>
      <xdr:col>80</xdr:col>
      <xdr:colOff>0</xdr:colOff>
      <xdr:row>16</xdr:row>
      <xdr:rowOff>0</xdr:rowOff>
    </xdr:to>
    <xdr:sp macro="" textlink="$CB$13">
      <xdr:nvSpPr>
        <xdr:cNvPr id="87" name="Label72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142398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D78639F-9915-48EE-80E6-A527CBED33A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80</xdr:col>
      <xdr:colOff>0</xdr:colOff>
      <xdr:row>15</xdr:row>
      <xdr:rowOff>0</xdr:rowOff>
    </xdr:from>
    <xdr:to>
      <xdr:col>81</xdr:col>
      <xdr:colOff>0</xdr:colOff>
      <xdr:row>16</xdr:row>
      <xdr:rowOff>0</xdr:rowOff>
    </xdr:to>
    <xdr:sp macro="" textlink="$CC$13">
      <xdr:nvSpPr>
        <xdr:cNvPr id="88" name="Label73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144208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0808E77-29B1-4C42-86BF-C6EA1310C9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81</xdr:col>
      <xdr:colOff>0</xdr:colOff>
      <xdr:row>15</xdr:row>
      <xdr:rowOff>0</xdr:rowOff>
    </xdr:from>
    <xdr:to>
      <xdr:col>82</xdr:col>
      <xdr:colOff>0</xdr:colOff>
      <xdr:row>16</xdr:row>
      <xdr:rowOff>0</xdr:rowOff>
    </xdr:to>
    <xdr:sp macro="" textlink="$CD$13">
      <xdr:nvSpPr>
        <xdr:cNvPr id="89" name="Label74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146018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B004AA5-3498-4EC2-9612-356E2EDB9A1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82</xdr:col>
      <xdr:colOff>0</xdr:colOff>
      <xdr:row>15</xdr:row>
      <xdr:rowOff>0</xdr:rowOff>
    </xdr:from>
    <xdr:to>
      <xdr:col>83</xdr:col>
      <xdr:colOff>0</xdr:colOff>
      <xdr:row>16</xdr:row>
      <xdr:rowOff>0</xdr:rowOff>
    </xdr:to>
    <xdr:sp macro="" textlink="$CE$13">
      <xdr:nvSpPr>
        <xdr:cNvPr id="90" name="Label75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147828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8495151-C03F-4886-8089-36CB4A5CF4A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83</xdr:col>
      <xdr:colOff>0</xdr:colOff>
      <xdr:row>15</xdr:row>
      <xdr:rowOff>0</xdr:rowOff>
    </xdr:from>
    <xdr:to>
      <xdr:col>84</xdr:col>
      <xdr:colOff>0</xdr:colOff>
      <xdr:row>16</xdr:row>
      <xdr:rowOff>0</xdr:rowOff>
    </xdr:to>
    <xdr:sp macro="" textlink="$CF$13">
      <xdr:nvSpPr>
        <xdr:cNvPr id="91" name="Label76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149637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4BB03D9-9127-40C8-8B6C-28C1D044858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84</xdr:col>
      <xdr:colOff>0</xdr:colOff>
      <xdr:row>15</xdr:row>
      <xdr:rowOff>0</xdr:rowOff>
    </xdr:from>
    <xdr:to>
      <xdr:col>85</xdr:col>
      <xdr:colOff>0</xdr:colOff>
      <xdr:row>16</xdr:row>
      <xdr:rowOff>0</xdr:rowOff>
    </xdr:to>
    <xdr:sp macro="" textlink="$CG$13">
      <xdr:nvSpPr>
        <xdr:cNvPr id="92" name="Label77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151447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9BFC1E1-575A-4F4B-B399-DE45B070608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85</xdr:col>
      <xdr:colOff>0</xdr:colOff>
      <xdr:row>15</xdr:row>
      <xdr:rowOff>0</xdr:rowOff>
    </xdr:from>
    <xdr:to>
      <xdr:col>86</xdr:col>
      <xdr:colOff>0</xdr:colOff>
      <xdr:row>16</xdr:row>
      <xdr:rowOff>0</xdr:rowOff>
    </xdr:to>
    <xdr:sp macro="" textlink="$CH$13">
      <xdr:nvSpPr>
        <xdr:cNvPr id="93" name="Label78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SpPr txBox="1"/>
      </xdr:nvSpPr>
      <xdr:spPr>
        <a:xfrm>
          <a:off x="153257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F8DFA38-5027-4E28-BA3C-437DA35AE19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18</a:t>
          </a:fld>
          <a:endParaRPr lang="en-GB" sz="1100"/>
        </a:p>
      </xdr:txBody>
    </xdr:sp>
    <xdr:clientData/>
  </xdr:twoCellAnchor>
  <xdr:twoCellAnchor>
    <xdr:from>
      <xdr:col>86</xdr:col>
      <xdr:colOff>0</xdr:colOff>
      <xdr:row>15</xdr:row>
      <xdr:rowOff>0</xdr:rowOff>
    </xdr:from>
    <xdr:to>
      <xdr:col>87</xdr:col>
      <xdr:colOff>0</xdr:colOff>
      <xdr:row>16</xdr:row>
      <xdr:rowOff>0</xdr:rowOff>
    </xdr:to>
    <xdr:sp macro="" textlink="$CI$13">
      <xdr:nvSpPr>
        <xdr:cNvPr id="94" name="Label79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155067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492E02A-5B75-49FC-A10F-736227571F9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87</xdr:col>
      <xdr:colOff>0</xdr:colOff>
      <xdr:row>15</xdr:row>
      <xdr:rowOff>0</xdr:rowOff>
    </xdr:from>
    <xdr:to>
      <xdr:col>88</xdr:col>
      <xdr:colOff>0</xdr:colOff>
      <xdr:row>16</xdr:row>
      <xdr:rowOff>0</xdr:rowOff>
    </xdr:to>
    <xdr:sp macro="" textlink="$CJ$13">
      <xdr:nvSpPr>
        <xdr:cNvPr id="95" name="Label80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SpPr txBox="1"/>
      </xdr:nvSpPr>
      <xdr:spPr>
        <a:xfrm>
          <a:off x="156876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3912C67-2FD3-4B6D-A8BC-631ED682479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88</xdr:col>
      <xdr:colOff>0</xdr:colOff>
      <xdr:row>15</xdr:row>
      <xdr:rowOff>0</xdr:rowOff>
    </xdr:from>
    <xdr:to>
      <xdr:col>89</xdr:col>
      <xdr:colOff>0</xdr:colOff>
      <xdr:row>16</xdr:row>
      <xdr:rowOff>0</xdr:rowOff>
    </xdr:to>
    <xdr:sp macro="" textlink="$CK$13">
      <xdr:nvSpPr>
        <xdr:cNvPr id="96" name="Label81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SpPr txBox="1"/>
      </xdr:nvSpPr>
      <xdr:spPr>
        <a:xfrm>
          <a:off x="158686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9451306-64A3-4A77-931A-8F61C19D01F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89</xdr:col>
      <xdr:colOff>0</xdr:colOff>
      <xdr:row>15</xdr:row>
      <xdr:rowOff>0</xdr:rowOff>
    </xdr:from>
    <xdr:to>
      <xdr:col>90</xdr:col>
      <xdr:colOff>0</xdr:colOff>
      <xdr:row>16</xdr:row>
      <xdr:rowOff>0</xdr:rowOff>
    </xdr:to>
    <xdr:sp macro="" textlink="$CL$13">
      <xdr:nvSpPr>
        <xdr:cNvPr id="97" name="Label82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SpPr txBox="1"/>
      </xdr:nvSpPr>
      <xdr:spPr>
        <a:xfrm>
          <a:off x="160496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7508C3C-4058-44E5-BC0F-584CEDADCE8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90</xdr:col>
      <xdr:colOff>0</xdr:colOff>
      <xdr:row>15</xdr:row>
      <xdr:rowOff>0</xdr:rowOff>
    </xdr:from>
    <xdr:to>
      <xdr:col>91</xdr:col>
      <xdr:colOff>0</xdr:colOff>
      <xdr:row>16</xdr:row>
      <xdr:rowOff>0</xdr:rowOff>
    </xdr:to>
    <xdr:sp macro="" textlink="$CM$13">
      <xdr:nvSpPr>
        <xdr:cNvPr id="98" name="Label83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SpPr txBox="1"/>
      </xdr:nvSpPr>
      <xdr:spPr>
        <a:xfrm>
          <a:off x="162306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0131407-6A8F-4412-BCAD-A6085633879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91</xdr:col>
      <xdr:colOff>0</xdr:colOff>
      <xdr:row>15</xdr:row>
      <xdr:rowOff>0</xdr:rowOff>
    </xdr:from>
    <xdr:to>
      <xdr:col>92</xdr:col>
      <xdr:colOff>0</xdr:colOff>
      <xdr:row>16</xdr:row>
      <xdr:rowOff>0</xdr:rowOff>
    </xdr:to>
    <xdr:sp macro="" textlink="$CN$13">
      <xdr:nvSpPr>
        <xdr:cNvPr id="99" name="Label84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SpPr txBox="1"/>
      </xdr:nvSpPr>
      <xdr:spPr>
        <a:xfrm>
          <a:off x="164115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6AE9A12-BC72-443E-935E-BB9E7E2D061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92</xdr:col>
      <xdr:colOff>0</xdr:colOff>
      <xdr:row>15</xdr:row>
      <xdr:rowOff>0</xdr:rowOff>
    </xdr:from>
    <xdr:to>
      <xdr:col>93</xdr:col>
      <xdr:colOff>0</xdr:colOff>
      <xdr:row>16</xdr:row>
      <xdr:rowOff>0</xdr:rowOff>
    </xdr:to>
    <xdr:sp macro="" textlink="$CO$13">
      <xdr:nvSpPr>
        <xdr:cNvPr id="100" name="Label85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SpPr txBox="1"/>
      </xdr:nvSpPr>
      <xdr:spPr>
        <a:xfrm>
          <a:off x="165925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65D4F8E-DD3B-4B16-824A-81C52D6502D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25</a:t>
          </a:fld>
          <a:endParaRPr lang="en-GB" sz="1100"/>
        </a:p>
      </xdr:txBody>
    </xdr:sp>
    <xdr:clientData/>
  </xdr:twoCellAnchor>
  <xdr:twoCellAnchor>
    <xdr:from>
      <xdr:col>93</xdr:col>
      <xdr:colOff>0</xdr:colOff>
      <xdr:row>15</xdr:row>
      <xdr:rowOff>0</xdr:rowOff>
    </xdr:from>
    <xdr:to>
      <xdr:col>94</xdr:col>
      <xdr:colOff>0</xdr:colOff>
      <xdr:row>16</xdr:row>
      <xdr:rowOff>0</xdr:rowOff>
    </xdr:to>
    <xdr:sp macro="" textlink="$CP$13">
      <xdr:nvSpPr>
        <xdr:cNvPr id="101" name="Label86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SpPr txBox="1"/>
      </xdr:nvSpPr>
      <xdr:spPr>
        <a:xfrm>
          <a:off x="167735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4754CD2-CC38-410B-8B9A-EF4A67C4D06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94</xdr:col>
      <xdr:colOff>0</xdr:colOff>
      <xdr:row>15</xdr:row>
      <xdr:rowOff>0</xdr:rowOff>
    </xdr:from>
    <xdr:to>
      <xdr:col>95</xdr:col>
      <xdr:colOff>0</xdr:colOff>
      <xdr:row>16</xdr:row>
      <xdr:rowOff>0</xdr:rowOff>
    </xdr:to>
    <xdr:sp macro="" textlink="$CQ$13">
      <xdr:nvSpPr>
        <xdr:cNvPr id="102" name="Label87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SpPr txBox="1"/>
      </xdr:nvSpPr>
      <xdr:spPr>
        <a:xfrm>
          <a:off x="169545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1DBF3A9-52A1-4657-915D-906A2892C74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95</xdr:col>
      <xdr:colOff>0</xdr:colOff>
      <xdr:row>15</xdr:row>
      <xdr:rowOff>0</xdr:rowOff>
    </xdr:from>
    <xdr:to>
      <xdr:col>96</xdr:col>
      <xdr:colOff>0</xdr:colOff>
      <xdr:row>16</xdr:row>
      <xdr:rowOff>0</xdr:rowOff>
    </xdr:to>
    <xdr:sp macro="" textlink="$CR$13">
      <xdr:nvSpPr>
        <xdr:cNvPr id="103" name="Label88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SpPr txBox="1"/>
      </xdr:nvSpPr>
      <xdr:spPr>
        <a:xfrm>
          <a:off x="171354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0E28165-BEC3-48C0-8E5C-0E560BB582B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96</xdr:col>
      <xdr:colOff>0</xdr:colOff>
      <xdr:row>15</xdr:row>
      <xdr:rowOff>0</xdr:rowOff>
    </xdr:from>
    <xdr:to>
      <xdr:col>97</xdr:col>
      <xdr:colOff>0</xdr:colOff>
      <xdr:row>16</xdr:row>
      <xdr:rowOff>0</xdr:rowOff>
    </xdr:to>
    <xdr:sp macro="" textlink="$CS$13">
      <xdr:nvSpPr>
        <xdr:cNvPr id="104" name="Label89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SpPr txBox="1"/>
      </xdr:nvSpPr>
      <xdr:spPr>
        <a:xfrm>
          <a:off x="173164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DE47711-E5AF-4B09-8825-BAED21B41F4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97</xdr:col>
      <xdr:colOff>0</xdr:colOff>
      <xdr:row>15</xdr:row>
      <xdr:rowOff>0</xdr:rowOff>
    </xdr:from>
    <xdr:to>
      <xdr:col>98</xdr:col>
      <xdr:colOff>0</xdr:colOff>
      <xdr:row>16</xdr:row>
      <xdr:rowOff>0</xdr:rowOff>
    </xdr:to>
    <xdr:sp macro="" textlink="$CT$13">
      <xdr:nvSpPr>
        <xdr:cNvPr id="105" name="Label90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SpPr txBox="1"/>
      </xdr:nvSpPr>
      <xdr:spPr>
        <a:xfrm>
          <a:off x="174974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2F26A71-D1D4-467D-BAE2-5B5E1E02074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98</xdr:col>
      <xdr:colOff>0</xdr:colOff>
      <xdr:row>15</xdr:row>
      <xdr:rowOff>0</xdr:rowOff>
    </xdr:from>
    <xdr:to>
      <xdr:col>99</xdr:col>
      <xdr:colOff>0</xdr:colOff>
      <xdr:row>16</xdr:row>
      <xdr:rowOff>0</xdr:rowOff>
    </xdr:to>
    <xdr:sp macro="" textlink="$CU$13">
      <xdr:nvSpPr>
        <xdr:cNvPr id="106" name="Label91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SpPr txBox="1"/>
      </xdr:nvSpPr>
      <xdr:spPr>
        <a:xfrm>
          <a:off x="176784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7F647DB-A410-49D7-8764-DF8213CC095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99</xdr:col>
      <xdr:colOff>0</xdr:colOff>
      <xdr:row>15</xdr:row>
      <xdr:rowOff>0</xdr:rowOff>
    </xdr:from>
    <xdr:to>
      <xdr:col>100</xdr:col>
      <xdr:colOff>0</xdr:colOff>
      <xdr:row>16</xdr:row>
      <xdr:rowOff>0</xdr:rowOff>
    </xdr:to>
    <xdr:sp macro="" textlink="$CV$13">
      <xdr:nvSpPr>
        <xdr:cNvPr id="107" name="Label92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SpPr txBox="1"/>
      </xdr:nvSpPr>
      <xdr:spPr>
        <a:xfrm>
          <a:off x="178593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FCBC264-18CB-433B-8D55-AD80E59885F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</a:t>
          </a:fld>
          <a:endParaRPr lang="en-GB" sz="1100"/>
        </a:p>
      </xdr:txBody>
    </xdr:sp>
    <xdr:clientData/>
  </xdr:twoCellAnchor>
  <xdr:twoCellAnchor>
    <xdr:from>
      <xdr:col>100</xdr:col>
      <xdr:colOff>0</xdr:colOff>
      <xdr:row>15</xdr:row>
      <xdr:rowOff>0</xdr:rowOff>
    </xdr:from>
    <xdr:to>
      <xdr:col>101</xdr:col>
      <xdr:colOff>0</xdr:colOff>
      <xdr:row>16</xdr:row>
      <xdr:rowOff>0</xdr:rowOff>
    </xdr:to>
    <xdr:sp macro="" textlink="$CW$13">
      <xdr:nvSpPr>
        <xdr:cNvPr id="108" name="Label93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SpPr txBox="1"/>
      </xdr:nvSpPr>
      <xdr:spPr>
        <a:xfrm>
          <a:off x="180403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71807B9-290F-4269-A586-FD6F66467E8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101</xdr:col>
      <xdr:colOff>0</xdr:colOff>
      <xdr:row>15</xdr:row>
      <xdr:rowOff>0</xdr:rowOff>
    </xdr:from>
    <xdr:to>
      <xdr:col>102</xdr:col>
      <xdr:colOff>0</xdr:colOff>
      <xdr:row>16</xdr:row>
      <xdr:rowOff>0</xdr:rowOff>
    </xdr:to>
    <xdr:sp macro="" textlink="$CX$13">
      <xdr:nvSpPr>
        <xdr:cNvPr id="109" name="Label94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SpPr txBox="1"/>
      </xdr:nvSpPr>
      <xdr:spPr>
        <a:xfrm>
          <a:off x="182213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669EB70-57D9-471A-BCDB-7E27E0EE71D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102</xdr:col>
      <xdr:colOff>0</xdr:colOff>
      <xdr:row>15</xdr:row>
      <xdr:rowOff>0</xdr:rowOff>
    </xdr:from>
    <xdr:to>
      <xdr:col>103</xdr:col>
      <xdr:colOff>0</xdr:colOff>
      <xdr:row>16</xdr:row>
      <xdr:rowOff>0</xdr:rowOff>
    </xdr:to>
    <xdr:sp macro="" textlink="$CY$13">
      <xdr:nvSpPr>
        <xdr:cNvPr id="110" name="Label95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SpPr txBox="1"/>
      </xdr:nvSpPr>
      <xdr:spPr>
        <a:xfrm>
          <a:off x="184023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401603D-8552-498C-B654-86911EA7EF6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103</xdr:col>
      <xdr:colOff>0</xdr:colOff>
      <xdr:row>15</xdr:row>
      <xdr:rowOff>0</xdr:rowOff>
    </xdr:from>
    <xdr:to>
      <xdr:col>104</xdr:col>
      <xdr:colOff>0</xdr:colOff>
      <xdr:row>16</xdr:row>
      <xdr:rowOff>0</xdr:rowOff>
    </xdr:to>
    <xdr:sp macro="" textlink="$CZ$13">
      <xdr:nvSpPr>
        <xdr:cNvPr id="111" name="Label96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SpPr txBox="1"/>
      </xdr:nvSpPr>
      <xdr:spPr>
        <a:xfrm>
          <a:off x="185832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E6B1EC7-4A3E-430E-BAA8-D283D2993F6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104</xdr:col>
      <xdr:colOff>0</xdr:colOff>
      <xdr:row>15</xdr:row>
      <xdr:rowOff>0</xdr:rowOff>
    </xdr:from>
    <xdr:to>
      <xdr:col>105</xdr:col>
      <xdr:colOff>0</xdr:colOff>
      <xdr:row>16</xdr:row>
      <xdr:rowOff>0</xdr:rowOff>
    </xdr:to>
    <xdr:sp macro="" textlink="$DA$13">
      <xdr:nvSpPr>
        <xdr:cNvPr id="112" name="Label97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SpPr txBox="1"/>
      </xdr:nvSpPr>
      <xdr:spPr>
        <a:xfrm>
          <a:off x="187642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D772828-38CC-41AC-8D82-AD2A882FE95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105</xdr:col>
      <xdr:colOff>0</xdr:colOff>
      <xdr:row>15</xdr:row>
      <xdr:rowOff>0</xdr:rowOff>
    </xdr:from>
    <xdr:to>
      <xdr:col>106</xdr:col>
      <xdr:colOff>0</xdr:colOff>
      <xdr:row>16</xdr:row>
      <xdr:rowOff>0</xdr:rowOff>
    </xdr:to>
    <xdr:sp macro="" textlink="$DB$13">
      <xdr:nvSpPr>
        <xdr:cNvPr id="113" name="Label98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SpPr txBox="1"/>
      </xdr:nvSpPr>
      <xdr:spPr>
        <a:xfrm>
          <a:off x="189452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324A741-B02D-4E78-8657-FB0F64333D2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106</xdr:col>
      <xdr:colOff>0</xdr:colOff>
      <xdr:row>15</xdr:row>
      <xdr:rowOff>0</xdr:rowOff>
    </xdr:from>
    <xdr:to>
      <xdr:col>107</xdr:col>
      <xdr:colOff>0</xdr:colOff>
      <xdr:row>16</xdr:row>
      <xdr:rowOff>0</xdr:rowOff>
    </xdr:to>
    <xdr:sp macro="" textlink="$DC$13">
      <xdr:nvSpPr>
        <xdr:cNvPr id="114" name="Label99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SpPr txBox="1"/>
      </xdr:nvSpPr>
      <xdr:spPr>
        <a:xfrm>
          <a:off x="191262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937F97B-DBC3-4D62-BBA7-654D5463969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8</a:t>
          </a:fld>
          <a:endParaRPr lang="en-GB" sz="1100"/>
        </a:p>
      </xdr:txBody>
    </xdr:sp>
    <xdr:clientData/>
  </xdr:twoCellAnchor>
  <xdr:twoCellAnchor>
    <xdr:from>
      <xdr:col>107</xdr:col>
      <xdr:colOff>0</xdr:colOff>
      <xdr:row>15</xdr:row>
      <xdr:rowOff>0</xdr:rowOff>
    </xdr:from>
    <xdr:to>
      <xdr:col>108</xdr:col>
      <xdr:colOff>0</xdr:colOff>
      <xdr:row>16</xdr:row>
      <xdr:rowOff>0</xdr:rowOff>
    </xdr:to>
    <xdr:sp macro="" textlink="$DD$13">
      <xdr:nvSpPr>
        <xdr:cNvPr id="115" name="Label100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SpPr txBox="1"/>
      </xdr:nvSpPr>
      <xdr:spPr>
        <a:xfrm>
          <a:off x="193071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15FF66B-1863-4D2D-94AF-E1A4E940321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108</xdr:col>
      <xdr:colOff>0</xdr:colOff>
      <xdr:row>15</xdr:row>
      <xdr:rowOff>0</xdr:rowOff>
    </xdr:from>
    <xdr:to>
      <xdr:col>109</xdr:col>
      <xdr:colOff>0</xdr:colOff>
      <xdr:row>16</xdr:row>
      <xdr:rowOff>0</xdr:rowOff>
    </xdr:to>
    <xdr:sp macro="" textlink="$DE$13">
      <xdr:nvSpPr>
        <xdr:cNvPr id="116" name="Label101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194881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5301153-A790-484F-B0E9-016AC0AA3C3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109</xdr:col>
      <xdr:colOff>0</xdr:colOff>
      <xdr:row>15</xdr:row>
      <xdr:rowOff>0</xdr:rowOff>
    </xdr:from>
    <xdr:to>
      <xdr:col>110</xdr:col>
      <xdr:colOff>0</xdr:colOff>
      <xdr:row>16</xdr:row>
      <xdr:rowOff>0</xdr:rowOff>
    </xdr:to>
    <xdr:sp macro="" textlink="$DF$13">
      <xdr:nvSpPr>
        <xdr:cNvPr id="117" name="Label102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SpPr txBox="1"/>
      </xdr:nvSpPr>
      <xdr:spPr>
        <a:xfrm>
          <a:off x="196691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8DABEA4-09F4-4C35-8CC0-077E1957C5F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110</xdr:col>
      <xdr:colOff>0</xdr:colOff>
      <xdr:row>15</xdr:row>
      <xdr:rowOff>0</xdr:rowOff>
    </xdr:from>
    <xdr:to>
      <xdr:col>111</xdr:col>
      <xdr:colOff>0</xdr:colOff>
      <xdr:row>16</xdr:row>
      <xdr:rowOff>0</xdr:rowOff>
    </xdr:to>
    <xdr:sp macro="" textlink="$DG$13">
      <xdr:nvSpPr>
        <xdr:cNvPr id="118" name="Label103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SpPr txBox="1"/>
      </xdr:nvSpPr>
      <xdr:spPr>
        <a:xfrm>
          <a:off x="198501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23EE08E-45B1-406A-9F5D-44EABF2D86B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111</xdr:col>
      <xdr:colOff>0</xdr:colOff>
      <xdr:row>15</xdr:row>
      <xdr:rowOff>0</xdr:rowOff>
    </xdr:from>
    <xdr:to>
      <xdr:col>112</xdr:col>
      <xdr:colOff>0</xdr:colOff>
      <xdr:row>16</xdr:row>
      <xdr:rowOff>0</xdr:rowOff>
    </xdr:to>
    <xdr:sp macro="" textlink="$DH$13">
      <xdr:nvSpPr>
        <xdr:cNvPr id="119" name="Label104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SpPr txBox="1"/>
      </xdr:nvSpPr>
      <xdr:spPr>
        <a:xfrm>
          <a:off x="200310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8721FCA-E705-4C91-B87F-A187A552FB1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112</xdr:col>
      <xdr:colOff>0</xdr:colOff>
      <xdr:row>15</xdr:row>
      <xdr:rowOff>0</xdr:rowOff>
    </xdr:from>
    <xdr:to>
      <xdr:col>113</xdr:col>
      <xdr:colOff>0</xdr:colOff>
      <xdr:row>16</xdr:row>
      <xdr:rowOff>0</xdr:rowOff>
    </xdr:to>
    <xdr:sp macro="" textlink="$DI$13">
      <xdr:nvSpPr>
        <xdr:cNvPr id="120" name="Label105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SpPr txBox="1"/>
      </xdr:nvSpPr>
      <xdr:spPr>
        <a:xfrm>
          <a:off x="202120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03564C6-E459-49B2-A710-382FA670A22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113</xdr:col>
      <xdr:colOff>0</xdr:colOff>
      <xdr:row>15</xdr:row>
      <xdr:rowOff>0</xdr:rowOff>
    </xdr:from>
    <xdr:to>
      <xdr:col>114</xdr:col>
      <xdr:colOff>0</xdr:colOff>
      <xdr:row>16</xdr:row>
      <xdr:rowOff>0</xdr:rowOff>
    </xdr:to>
    <xdr:sp macro="" textlink="$DJ$13">
      <xdr:nvSpPr>
        <xdr:cNvPr id="121" name="Label106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SpPr txBox="1"/>
      </xdr:nvSpPr>
      <xdr:spPr>
        <a:xfrm>
          <a:off x="203930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F82A9E1-1A02-485D-BB4F-43BC2816ECB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15</a:t>
          </a:fld>
          <a:endParaRPr lang="en-GB" sz="1100"/>
        </a:p>
      </xdr:txBody>
    </xdr:sp>
    <xdr:clientData/>
  </xdr:twoCellAnchor>
  <xdr:twoCellAnchor>
    <xdr:from>
      <xdr:col>114</xdr:col>
      <xdr:colOff>0</xdr:colOff>
      <xdr:row>15</xdr:row>
      <xdr:rowOff>0</xdr:rowOff>
    </xdr:from>
    <xdr:to>
      <xdr:col>115</xdr:col>
      <xdr:colOff>0</xdr:colOff>
      <xdr:row>16</xdr:row>
      <xdr:rowOff>0</xdr:rowOff>
    </xdr:to>
    <xdr:sp macro="" textlink="$DK$13">
      <xdr:nvSpPr>
        <xdr:cNvPr id="122" name="Label107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SpPr txBox="1"/>
      </xdr:nvSpPr>
      <xdr:spPr>
        <a:xfrm>
          <a:off x="205740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D3575BA-282A-44BA-A4C7-7DDD11F1274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115</xdr:col>
      <xdr:colOff>0</xdr:colOff>
      <xdr:row>15</xdr:row>
      <xdr:rowOff>0</xdr:rowOff>
    </xdr:from>
    <xdr:to>
      <xdr:col>116</xdr:col>
      <xdr:colOff>0</xdr:colOff>
      <xdr:row>16</xdr:row>
      <xdr:rowOff>0</xdr:rowOff>
    </xdr:to>
    <xdr:sp macro="" textlink="$DL$13">
      <xdr:nvSpPr>
        <xdr:cNvPr id="123" name="Label108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SpPr txBox="1"/>
      </xdr:nvSpPr>
      <xdr:spPr>
        <a:xfrm>
          <a:off x="207549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255E6CA-0352-4145-977B-5959C93251D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116</xdr:col>
      <xdr:colOff>0</xdr:colOff>
      <xdr:row>15</xdr:row>
      <xdr:rowOff>0</xdr:rowOff>
    </xdr:from>
    <xdr:to>
      <xdr:col>117</xdr:col>
      <xdr:colOff>0</xdr:colOff>
      <xdr:row>16</xdr:row>
      <xdr:rowOff>0</xdr:rowOff>
    </xdr:to>
    <xdr:sp macro="" textlink="$DM$13">
      <xdr:nvSpPr>
        <xdr:cNvPr id="124" name="Label109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SpPr txBox="1"/>
      </xdr:nvSpPr>
      <xdr:spPr>
        <a:xfrm>
          <a:off x="209359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3A3837E-8F3F-4D15-910F-A556E0B7B54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117</xdr:col>
      <xdr:colOff>0</xdr:colOff>
      <xdr:row>15</xdr:row>
      <xdr:rowOff>0</xdr:rowOff>
    </xdr:from>
    <xdr:to>
      <xdr:col>118</xdr:col>
      <xdr:colOff>0</xdr:colOff>
      <xdr:row>16</xdr:row>
      <xdr:rowOff>0</xdr:rowOff>
    </xdr:to>
    <xdr:sp macro="" textlink="$DN$13">
      <xdr:nvSpPr>
        <xdr:cNvPr id="125" name="Label110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SpPr txBox="1"/>
      </xdr:nvSpPr>
      <xdr:spPr>
        <a:xfrm>
          <a:off x="211169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C7F681A-7A29-4AF0-89EE-1F93966FC01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118</xdr:col>
      <xdr:colOff>0</xdr:colOff>
      <xdr:row>15</xdr:row>
      <xdr:rowOff>0</xdr:rowOff>
    </xdr:from>
    <xdr:to>
      <xdr:col>119</xdr:col>
      <xdr:colOff>0</xdr:colOff>
      <xdr:row>16</xdr:row>
      <xdr:rowOff>0</xdr:rowOff>
    </xdr:to>
    <xdr:sp macro="" textlink="$DO$13">
      <xdr:nvSpPr>
        <xdr:cNvPr id="126" name="Label111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SpPr txBox="1"/>
      </xdr:nvSpPr>
      <xdr:spPr>
        <a:xfrm>
          <a:off x="212979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38DACBE-7B40-4B74-8D80-B508747D5EF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119</xdr:col>
      <xdr:colOff>0</xdr:colOff>
      <xdr:row>15</xdr:row>
      <xdr:rowOff>0</xdr:rowOff>
    </xdr:from>
    <xdr:to>
      <xdr:col>120</xdr:col>
      <xdr:colOff>0</xdr:colOff>
      <xdr:row>16</xdr:row>
      <xdr:rowOff>0</xdr:rowOff>
    </xdr:to>
    <xdr:sp macro="" textlink="$DP$13">
      <xdr:nvSpPr>
        <xdr:cNvPr id="127" name="Label112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SpPr txBox="1"/>
      </xdr:nvSpPr>
      <xdr:spPr>
        <a:xfrm>
          <a:off x="214788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E4EDFF1-5990-49DA-A5A7-17F2565C89E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120</xdr:col>
      <xdr:colOff>0</xdr:colOff>
      <xdr:row>15</xdr:row>
      <xdr:rowOff>0</xdr:rowOff>
    </xdr:from>
    <xdr:to>
      <xdr:col>121</xdr:col>
      <xdr:colOff>0</xdr:colOff>
      <xdr:row>16</xdr:row>
      <xdr:rowOff>0</xdr:rowOff>
    </xdr:to>
    <xdr:sp macro="" textlink="$DQ$13">
      <xdr:nvSpPr>
        <xdr:cNvPr id="128" name="Label113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SpPr txBox="1"/>
      </xdr:nvSpPr>
      <xdr:spPr>
        <a:xfrm>
          <a:off x="216598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DC1AC95-3D12-488E-8EA3-3F31B68538F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22</a:t>
          </a:fld>
          <a:endParaRPr lang="en-GB" sz="1100"/>
        </a:p>
      </xdr:txBody>
    </xdr:sp>
    <xdr:clientData/>
  </xdr:twoCellAnchor>
  <xdr:twoCellAnchor>
    <xdr:from>
      <xdr:col>121</xdr:col>
      <xdr:colOff>0</xdr:colOff>
      <xdr:row>15</xdr:row>
      <xdr:rowOff>0</xdr:rowOff>
    </xdr:from>
    <xdr:to>
      <xdr:col>122</xdr:col>
      <xdr:colOff>0</xdr:colOff>
      <xdr:row>16</xdr:row>
      <xdr:rowOff>0</xdr:rowOff>
    </xdr:to>
    <xdr:sp macro="" textlink="$DR$13">
      <xdr:nvSpPr>
        <xdr:cNvPr id="129" name="Label114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SpPr txBox="1"/>
      </xdr:nvSpPr>
      <xdr:spPr>
        <a:xfrm>
          <a:off x="218408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4146199-6C7E-4BED-A9FC-D0C39DFD821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122</xdr:col>
      <xdr:colOff>0</xdr:colOff>
      <xdr:row>15</xdr:row>
      <xdr:rowOff>0</xdr:rowOff>
    </xdr:from>
    <xdr:to>
      <xdr:col>123</xdr:col>
      <xdr:colOff>0</xdr:colOff>
      <xdr:row>16</xdr:row>
      <xdr:rowOff>0</xdr:rowOff>
    </xdr:to>
    <xdr:sp macro="" textlink="$DS$13">
      <xdr:nvSpPr>
        <xdr:cNvPr id="130" name="Label115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SpPr txBox="1"/>
      </xdr:nvSpPr>
      <xdr:spPr>
        <a:xfrm>
          <a:off x="220218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108BCF2-4FBD-40CA-8F63-A664797B910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123</xdr:col>
      <xdr:colOff>0</xdr:colOff>
      <xdr:row>15</xdr:row>
      <xdr:rowOff>0</xdr:rowOff>
    </xdr:from>
    <xdr:to>
      <xdr:col>124</xdr:col>
      <xdr:colOff>0</xdr:colOff>
      <xdr:row>16</xdr:row>
      <xdr:rowOff>0</xdr:rowOff>
    </xdr:to>
    <xdr:sp macro="" textlink="$DT$13">
      <xdr:nvSpPr>
        <xdr:cNvPr id="131" name="Label116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SpPr txBox="1"/>
      </xdr:nvSpPr>
      <xdr:spPr>
        <a:xfrm>
          <a:off x="222027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EA72293-692E-4BFE-B790-8C657BDC544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124</xdr:col>
      <xdr:colOff>0</xdr:colOff>
      <xdr:row>15</xdr:row>
      <xdr:rowOff>0</xdr:rowOff>
    </xdr:from>
    <xdr:to>
      <xdr:col>125</xdr:col>
      <xdr:colOff>0</xdr:colOff>
      <xdr:row>16</xdr:row>
      <xdr:rowOff>0</xdr:rowOff>
    </xdr:to>
    <xdr:sp macro="" textlink="$DU$13">
      <xdr:nvSpPr>
        <xdr:cNvPr id="132" name="Label117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SpPr txBox="1"/>
      </xdr:nvSpPr>
      <xdr:spPr>
        <a:xfrm>
          <a:off x="223837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A8516BC-2DE2-4037-83BC-AD14A31BAE4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125</xdr:col>
      <xdr:colOff>0</xdr:colOff>
      <xdr:row>15</xdr:row>
      <xdr:rowOff>0</xdr:rowOff>
    </xdr:from>
    <xdr:to>
      <xdr:col>126</xdr:col>
      <xdr:colOff>0</xdr:colOff>
      <xdr:row>16</xdr:row>
      <xdr:rowOff>0</xdr:rowOff>
    </xdr:to>
    <xdr:sp macro="" textlink="$DV$13">
      <xdr:nvSpPr>
        <xdr:cNvPr id="133" name="Label118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SpPr txBox="1"/>
      </xdr:nvSpPr>
      <xdr:spPr>
        <a:xfrm>
          <a:off x="225647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0998B36-D585-45B1-858A-9FD893846F6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126</xdr:col>
      <xdr:colOff>0</xdr:colOff>
      <xdr:row>15</xdr:row>
      <xdr:rowOff>0</xdr:rowOff>
    </xdr:from>
    <xdr:to>
      <xdr:col>127</xdr:col>
      <xdr:colOff>0</xdr:colOff>
      <xdr:row>16</xdr:row>
      <xdr:rowOff>0</xdr:rowOff>
    </xdr:to>
    <xdr:sp macro="" textlink="$DW$13">
      <xdr:nvSpPr>
        <xdr:cNvPr id="134" name="Label119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SpPr txBox="1"/>
      </xdr:nvSpPr>
      <xdr:spPr>
        <a:xfrm>
          <a:off x="227457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1AE6004-AF75-406F-AA59-962059A6D08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127</xdr:col>
      <xdr:colOff>0</xdr:colOff>
      <xdr:row>15</xdr:row>
      <xdr:rowOff>0</xdr:rowOff>
    </xdr:from>
    <xdr:to>
      <xdr:col>128</xdr:col>
      <xdr:colOff>0</xdr:colOff>
      <xdr:row>16</xdr:row>
      <xdr:rowOff>0</xdr:rowOff>
    </xdr:to>
    <xdr:sp macro="" textlink="$DX$13">
      <xdr:nvSpPr>
        <xdr:cNvPr id="135" name="Label120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SpPr txBox="1"/>
      </xdr:nvSpPr>
      <xdr:spPr>
        <a:xfrm>
          <a:off x="229266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57E793E-D2CE-42B4-9042-CB410531FA6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29</a:t>
          </a:fld>
          <a:endParaRPr lang="en-GB" sz="1100"/>
        </a:p>
      </xdr:txBody>
    </xdr:sp>
    <xdr:clientData/>
  </xdr:twoCellAnchor>
  <xdr:twoCellAnchor>
    <xdr:from>
      <xdr:col>128</xdr:col>
      <xdr:colOff>0</xdr:colOff>
      <xdr:row>15</xdr:row>
      <xdr:rowOff>0</xdr:rowOff>
    </xdr:from>
    <xdr:to>
      <xdr:col>129</xdr:col>
      <xdr:colOff>0</xdr:colOff>
      <xdr:row>16</xdr:row>
      <xdr:rowOff>0</xdr:rowOff>
    </xdr:to>
    <xdr:sp macro="" textlink="$DY$13">
      <xdr:nvSpPr>
        <xdr:cNvPr id="136" name="Label121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SpPr txBox="1"/>
      </xdr:nvSpPr>
      <xdr:spPr>
        <a:xfrm>
          <a:off x="231076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D10221B-E59A-4789-988A-C8730F9CFCF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129</xdr:col>
      <xdr:colOff>0</xdr:colOff>
      <xdr:row>15</xdr:row>
      <xdr:rowOff>0</xdr:rowOff>
    </xdr:from>
    <xdr:to>
      <xdr:col>130</xdr:col>
      <xdr:colOff>0</xdr:colOff>
      <xdr:row>16</xdr:row>
      <xdr:rowOff>0</xdr:rowOff>
    </xdr:to>
    <xdr:sp macro="" textlink="$DZ$13">
      <xdr:nvSpPr>
        <xdr:cNvPr id="137" name="Label122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SpPr txBox="1"/>
      </xdr:nvSpPr>
      <xdr:spPr>
        <a:xfrm>
          <a:off x="232886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7B05F29-2310-41C0-B240-35BEB0C6AE2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130</xdr:col>
      <xdr:colOff>0</xdr:colOff>
      <xdr:row>15</xdr:row>
      <xdr:rowOff>0</xdr:rowOff>
    </xdr:from>
    <xdr:to>
      <xdr:col>131</xdr:col>
      <xdr:colOff>0</xdr:colOff>
      <xdr:row>16</xdr:row>
      <xdr:rowOff>0</xdr:rowOff>
    </xdr:to>
    <xdr:sp macro="" textlink="$EA$13">
      <xdr:nvSpPr>
        <xdr:cNvPr id="138" name="Label123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SpPr txBox="1"/>
      </xdr:nvSpPr>
      <xdr:spPr>
        <a:xfrm>
          <a:off x="234696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FE9FA15-84E4-4F7C-93B0-6B2099834D2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131</xdr:col>
      <xdr:colOff>0</xdr:colOff>
      <xdr:row>15</xdr:row>
      <xdr:rowOff>0</xdr:rowOff>
    </xdr:from>
    <xdr:to>
      <xdr:col>132</xdr:col>
      <xdr:colOff>0</xdr:colOff>
      <xdr:row>16</xdr:row>
      <xdr:rowOff>0</xdr:rowOff>
    </xdr:to>
    <xdr:sp macro="" textlink="$EB$13">
      <xdr:nvSpPr>
        <xdr:cNvPr id="139" name="Label124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SpPr txBox="1"/>
      </xdr:nvSpPr>
      <xdr:spPr>
        <a:xfrm>
          <a:off x="236505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59C821C-6104-4BBB-946C-49C31F94DB3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132</xdr:col>
      <xdr:colOff>0</xdr:colOff>
      <xdr:row>15</xdr:row>
      <xdr:rowOff>0</xdr:rowOff>
    </xdr:from>
    <xdr:to>
      <xdr:col>133</xdr:col>
      <xdr:colOff>0</xdr:colOff>
      <xdr:row>16</xdr:row>
      <xdr:rowOff>0</xdr:rowOff>
    </xdr:to>
    <xdr:sp macro="" textlink="$EC$13">
      <xdr:nvSpPr>
        <xdr:cNvPr id="140" name="Label125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238315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9F493E2-5739-4BDC-BE36-DCED4560148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133</xdr:col>
      <xdr:colOff>0</xdr:colOff>
      <xdr:row>15</xdr:row>
      <xdr:rowOff>0</xdr:rowOff>
    </xdr:from>
    <xdr:to>
      <xdr:col>134</xdr:col>
      <xdr:colOff>0</xdr:colOff>
      <xdr:row>16</xdr:row>
      <xdr:rowOff>0</xdr:rowOff>
    </xdr:to>
    <xdr:sp macro="" textlink="$ED$13">
      <xdr:nvSpPr>
        <xdr:cNvPr id="141" name="Label126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SpPr txBox="1"/>
      </xdr:nvSpPr>
      <xdr:spPr>
        <a:xfrm>
          <a:off x="240125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602B92A-5FC5-4C8A-9DAC-9C7ED13FC04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134</xdr:col>
      <xdr:colOff>0</xdr:colOff>
      <xdr:row>15</xdr:row>
      <xdr:rowOff>0</xdr:rowOff>
    </xdr:from>
    <xdr:to>
      <xdr:col>135</xdr:col>
      <xdr:colOff>0</xdr:colOff>
      <xdr:row>16</xdr:row>
      <xdr:rowOff>0</xdr:rowOff>
    </xdr:to>
    <xdr:sp macro="" textlink="$EE$13">
      <xdr:nvSpPr>
        <xdr:cNvPr id="142" name="Label127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241935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06F7323-3EE6-4F70-9A3E-AE3CF5D5241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6</a:t>
          </a:fld>
          <a:endParaRPr lang="en-GB" sz="1100"/>
        </a:p>
      </xdr:txBody>
    </xdr:sp>
    <xdr:clientData/>
  </xdr:twoCellAnchor>
  <xdr:twoCellAnchor>
    <xdr:from>
      <xdr:col>135</xdr:col>
      <xdr:colOff>0</xdr:colOff>
      <xdr:row>15</xdr:row>
      <xdr:rowOff>0</xdr:rowOff>
    </xdr:from>
    <xdr:to>
      <xdr:col>136</xdr:col>
      <xdr:colOff>0</xdr:colOff>
      <xdr:row>16</xdr:row>
      <xdr:rowOff>0</xdr:rowOff>
    </xdr:to>
    <xdr:sp macro="" textlink="$EF$13">
      <xdr:nvSpPr>
        <xdr:cNvPr id="143" name="Label128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243744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B3CB709-5C70-4E67-81A6-60D44556E1F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136</xdr:col>
      <xdr:colOff>0</xdr:colOff>
      <xdr:row>15</xdr:row>
      <xdr:rowOff>0</xdr:rowOff>
    </xdr:from>
    <xdr:to>
      <xdr:col>137</xdr:col>
      <xdr:colOff>0</xdr:colOff>
      <xdr:row>16</xdr:row>
      <xdr:rowOff>0</xdr:rowOff>
    </xdr:to>
    <xdr:sp macro="" textlink="$EG$13">
      <xdr:nvSpPr>
        <xdr:cNvPr id="144" name="Label129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245554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7537441-64A2-4857-86CD-3FC6668BB20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137</xdr:col>
      <xdr:colOff>0</xdr:colOff>
      <xdr:row>15</xdr:row>
      <xdr:rowOff>0</xdr:rowOff>
    </xdr:from>
    <xdr:to>
      <xdr:col>138</xdr:col>
      <xdr:colOff>0</xdr:colOff>
      <xdr:row>16</xdr:row>
      <xdr:rowOff>0</xdr:rowOff>
    </xdr:to>
    <xdr:sp macro="" textlink="$EH$13">
      <xdr:nvSpPr>
        <xdr:cNvPr id="145" name="Label130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247364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A96DF5D-76DF-4D11-8C35-3062886ACF8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138</xdr:col>
      <xdr:colOff>0</xdr:colOff>
      <xdr:row>15</xdr:row>
      <xdr:rowOff>0</xdr:rowOff>
    </xdr:from>
    <xdr:to>
      <xdr:col>139</xdr:col>
      <xdr:colOff>0</xdr:colOff>
      <xdr:row>16</xdr:row>
      <xdr:rowOff>0</xdr:rowOff>
    </xdr:to>
    <xdr:sp macro="" textlink="$EI$13">
      <xdr:nvSpPr>
        <xdr:cNvPr id="146" name="Label131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249174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73D36FC-95CC-4029-BA69-5908836329E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139</xdr:col>
      <xdr:colOff>0</xdr:colOff>
      <xdr:row>15</xdr:row>
      <xdr:rowOff>0</xdr:rowOff>
    </xdr:from>
    <xdr:to>
      <xdr:col>140</xdr:col>
      <xdr:colOff>0</xdr:colOff>
      <xdr:row>16</xdr:row>
      <xdr:rowOff>0</xdr:rowOff>
    </xdr:to>
    <xdr:sp macro="" textlink="$EJ$13">
      <xdr:nvSpPr>
        <xdr:cNvPr id="147" name="Label132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250983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29525CD-2606-4F69-A194-F1CA0252FC7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140</xdr:col>
      <xdr:colOff>0</xdr:colOff>
      <xdr:row>15</xdr:row>
      <xdr:rowOff>0</xdr:rowOff>
    </xdr:from>
    <xdr:to>
      <xdr:col>141</xdr:col>
      <xdr:colOff>0</xdr:colOff>
      <xdr:row>16</xdr:row>
      <xdr:rowOff>0</xdr:rowOff>
    </xdr:to>
    <xdr:sp macro="" textlink="$EK$13">
      <xdr:nvSpPr>
        <xdr:cNvPr id="148" name="Label133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252793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389F1B3-D1CC-421F-9832-09E86C9480C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141</xdr:col>
      <xdr:colOff>0</xdr:colOff>
      <xdr:row>15</xdr:row>
      <xdr:rowOff>0</xdr:rowOff>
    </xdr:from>
    <xdr:to>
      <xdr:col>142</xdr:col>
      <xdr:colOff>0</xdr:colOff>
      <xdr:row>16</xdr:row>
      <xdr:rowOff>0</xdr:rowOff>
    </xdr:to>
    <xdr:sp macro="" textlink="$EL$13">
      <xdr:nvSpPr>
        <xdr:cNvPr id="149" name="Label134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254603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F97374A-24EA-42D1-8B49-92E770F9BFF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13</a:t>
          </a:fld>
          <a:endParaRPr lang="en-GB" sz="1100"/>
        </a:p>
      </xdr:txBody>
    </xdr:sp>
    <xdr:clientData/>
  </xdr:twoCellAnchor>
  <xdr:twoCellAnchor>
    <xdr:from>
      <xdr:col>142</xdr:col>
      <xdr:colOff>0</xdr:colOff>
      <xdr:row>15</xdr:row>
      <xdr:rowOff>0</xdr:rowOff>
    </xdr:from>
    <xdr:to>
      <xdr:col>143</xdr:col>
      <xdr:colOff>0</xdr:colOff>
      <xdr:row>16</xdr:row>
      <xdr:rowOff>0</xdr:rowOff>
    </xdr:to>
    <xdr:sp macro="" textlink="$EM$13">
      <xdr:nvSpPr>
        <xdr:cNvPr id="150" name="Label135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256413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CED1475-90C8-410F-8001-AE85EA7315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143</xdr:col>
      <xdr:colOff>0</xdr:colOff>
      <xdr:row>15</xdr:row>
      <xdr:rowOff>0</xdr:rowOff>
    </xdr:from>
    <xdr:to>
      <xdr:col>144</xdr:col>
      <xdr:colOff>0</xdr:colOff>
      <xdr:row>16</xdr:row>
      <xdr:rowOff>0</xdr:rowOff>
    </xdr:to>
    <xdr:sp macro="" textlink="$EN$13">
      <xdr:nvSpPr>
        <xdr:cNvPr id="151" name="Label136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258222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248C2BC-130D-43FE-A500-57FA29D60A4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144</xdr:col>
      <xdr:colOff>0</xdr:colOff>
      <xdr:row>15</xdr:row>
      <xdr:rowOff>0</xdr:rowOff>
    </xdr:from>
    <xdr:to>
      <xdr:col>145</xdr:col>
      <xdr:colOff>0</xdr:colOff>
      <xdr:row>16</xdr:row>
      <xdr:rowOff>0</xdr:rowOff>
    </xdr:to>
    <xdr:sp macro="" textlink="$EO$13">
      <xdr:nvSpPr>
        <xdr:cNvPr id="152" name="Label137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260032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4307987-0B06-4478-845A-6057AA3856C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145</xdr:col>
      <xdr:colOff>0</xdr:colOff>
      <xdr:row>15</xdr:row>
      <xdr:rowOff>0</xdr:rowOff>
    </xdr:from>
    <xdr:to>
      <xdr:col>146</xdr:col>
      <xdr:colOff>0</xdr:colOff>
      <xdr:row>16</xdr:row>
      <xdr:rowOff>0</xdr:rowOff>
    </xdr:to>
    <xdr:sp macro="" textlink="$EP$13">
      <xdr:nvSpPr>
        <xdr:cNvPr id="153" name="Label138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SpPr txBox="1"/>
      </xdr:nvSpPr>
      <xdr:spPr>
        <a:xfrm>
          <a:off x="261842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9754BC9-7ADC-4E5F-B8F5-89B7F866B4F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146</xdr:col>
      <xdr:colOff>0</xdr:colOff>
      <xdr:row>15</xdr:row>
      <xdr:rowOff>0</xdr:rowOff>
    </xdr:from>
    <xdr:to>
      <xdr:col>147</xdr:col>
      <xdr:colOff>0</xdr:colOff>
      <xdr:row>16</xdr:row>
      <xdr:rowOff>0</xdr:rowOff>
    </xdr:to>
    <xdr:sp macro="" textlink="$EQ$13">
      <xdr:nvSpPr>
        <xdr:cNvPr id="154" name="Label139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SpPr txBox="1"/>
      </xdr:nvSpPr>
      <xdr:spPr>
        <a:xfrm>
          <a:off x="263652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9DEF5FC-1AD3-491A-B6F7-ADF9AF6D6D1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147</xdr:col>
      <xdr:colOff>0</xdr:colOff>
      <xdr:row>15</xdr:row>
      <xdr:rowOff>0</xdr:rowOff>
    </xdr:from>
    <xdr:to>
      <xdr:col>148</xdr:col>
      <xdr:colOff>0</xdr:colOff>
      <xdr:row>16</xdr:row>
      <xdr:rowOff>0</xdr:rowOff>
    </xdr:to>
    <xdr:sp macro="" textlink="$ER$13">
      <xdr:nvSpPr>
        <xdr:cNvPr id="155" name="Label140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SpPr txBox="1"/>
      </xdr:nvSpPr>
      <xdr:spPr>
        <a:xfrm>
          <a:off x="265461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C036FFC-7854-4594-A29E-CA07110455B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148</xdr:col>
      <xdr:colOff>0</xdr:colOff>
      <xdr:row>15</xdr:row>
      <xdr:rowOff>0</xdr:rowOff>
    </xdr:from>
    <xdr:to>
      <xdr:col>149</xdr:col>
      <xdr:colOff>0</xdr:colOff>
      <xdr:row>16</xdr:row>
      <xdr:rowOff>0</xdr:rowOff>
    </xdr:to>
    <xdr:sp macro="" textlink="$ES$13">
      <xdr:nvSpPr>
        <xdr:cNvPr id="156" name="Label141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SpPr txBox="1"/>
      </xdr:nvSpPr>
      <xdr:spPr>
        <a:xfrm>
          <a:off x="267271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ED8EE20-8C6B-4757-AC35-C4EBE92CDAA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20</a:t>
          </a:fld>
          <a:endParaRPr lang="en-GB" sz="1100"/>
        </a:p>
      </xdr:txBody>
    </xdr:sp>
    <xdr:clientData/>
  </xdr:twoCellAnchor>
  <xdr:twoCellAnchor>
    <xdr:from>
      <xdr:col>149</xdr:col>
      <xdr:colOff>0</xdr:colOff>
      <xdr:row>15</xdr:row>
      <xdr:rowOff>0</xdr:rowOff>
    </xdr:from>
    <xdr:to>
      <xdr:col>150</xdr:col>
      <xdr:colOff>0</xdr:colOff>
      <xdr:row>16</xdr:row>
      <xdr:rowOff>0</xdr:rowOff>
    </xdr:to>
    <xdr:sp macro="" textlink="$ET$13">
      <xdr:nvSpPr>
        <xdr:cNvPr id="157" name="Label142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SpPr txBox="1"/>
      </xdr:nvSpPr>
      <xdr:spPr>
        <a:xfrm>
          <a:off x="269081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35B2BFF-D698-47A6-8778-2A43F78C698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150</xdr:col>
      <xdr:colOff>0</xdr:colOff>
      <xdr:row>15</xdr:row>
      <xdr:rowOff>0</xdr:rowOff>
    </xdr:from>
    <xdr:to>
      <xdr:col>151</xdr:col>
      <xdr:colOff>0</xdr:colOff>
      <xdr:row>16</xdr:row>
      <xdr:rowOff>0</xdr:rowOff>
    </xdr:to>
    <xdr:sp macro="" textlink="$EU$13">
      <xdr:nvSpPr>
        <xdr:cNvPr id="158" name="Label143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SpPr txBox="1"/>
      </xdr:nvSpPr>
      <xdr:spPr>
        <a:xfrm>
          <a:off x="270891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86D163D-4C86-49AA-B18A-AC15D51F4B6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151</xdr:col>
      <xdr:colOff>0</xdr:colOff>
      <xdr:row>15</xdr:row>
      <xdr:rowOff>0</xdr:rowOff>
    </xdr:from>
    <xdr:to>
      <xdr:col>152</xdr:col>
      <xdr:colOff>0</xdr:colOff>
      <xdr:row>16</xdr:row>
      <xdr:rowOff>0</xdr:rowOff>
    </xdr:to>
    <xdr:sp macro="" textlink="$EV$13">
      <xdr:nvSpPr>
        <xdr:cNvPr id="159" name="Label144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SpPr txBox="1"/>
      </xdr:nvSpPr>
      <xdr:spPr>
        <a:xfrm>
          <a:off x="272700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F1443BB-EA6C-4E70-8225-94059E26F0C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152</xdr:col>
      <xdr:colOff>0</xdr:colOff>
      <xdr:row>15</xdr:row>
      <xdr:rowOff>0</xdr:rowOff>
    </xdr:from>
    <xdr:to>
      <xdr:col>153</xdr:col>
      <xdr:colOff>0</xdr:colOff>
      <xdr:row>16</xdr:row>
      <xdr:rowOff>0</xdr:rowOff>
    </xdr:to>
    <xdr:sp macro="" textlink="$EW$13">
      <xdr:nvSpPr>
        <xdr:cNvPr id="160" name="Label145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SpPr txBox="1"/>
      </xdr:nvSpPr>
      <xdr:spPr>
        <a:xfrm>
          <a:off x="274510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180489F-38D1-4DFD-9121-B50EFA74193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153</xdr:col>
      <xdr:colOff>0</xdr:colOff>
      <xdr:row>15</xdr:row>
      <xdr:rowOff>0</xdr:rowOff>
    </xdr:from>
    <xdr:to>
      <xdr:col>154</xdr:col>
      <xdr:colOff>0</xdr:colOff>
      <xdr:row>16</xdr:row>
      <xdr:rowOff>0</xdr:rowOff>
    </xdr:to>
    <xdr:sp macro="" textlink="$EX$13">
      <xdr:nvSpPr>
        <xdr:cNvPr id="161" name="Label146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SpPr txBox="1"/>
      </xdr:nvSpPr>
      <xdr:spPr>
        <a:xfrm>
          <a:off x="276320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B80664B-187F-45B8-835A-39542597561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154</xdr:col>
      <xdr:colOff>0</xdr:colOff>
      <xdr:row>15</xdr:row>
      <xdr:rowOff>0</xdr:rowOff>
    </xdr:from>
    <xdr:to>
      <xdr:col>155</xdr:col>
      <xdr:colOff>0</xdr:colOff>
      <xdr:row>16</xdr:row>
      <xdr:rowOff>0</xdr:rowOff>
    </xdr:to>
    <xdr:sp macro="" textlink="$EY$13">
      <xdr:nvSpPr>
        <xdr:cNvPr id="162" name="Label147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SpPr txBox="1"/>
      </xdr:nvSpPr>
      <xdr:spPr>
        <a:xfrm>
          <a:off x="278130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FDB4FC0-8FF4-45F0-8A5A-082A2EDE175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155</xdr:col>
      <xdr:colOff>0</xdr:colOff>
      <xdr:row>15</xdr:row>
      <xdr:rowOff>0</xdr:rowOff>
    </xdr:from>
    <xdr:to>
      <xdr:col>156</xdr:col>
      <xdr:colOff>0</xdr:colOff>
      <xdr:row>16</xdr:row>
      <xdr:rowOff>0</xdr:rowOff>
    </xdr:to>
    <xdr:sp macro="" textlink="$EZ$13">
      <xdr:nvSpPr>
        <xdr:cNvPr id="163" name="Label148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SpPr txBox="1"/>
      </xdr:nvSpPr>
      <xdr:spPr>
        <a:xfrm>
          <a:off x="279939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8209666-6077-49AB-8B10-B4F7A2F72B9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27</a:t>
          </a:fld>
          <a:endParaRPr lang="en-GB" sz="1100"/>
        </a:p>
      </xdr:txBody>
    </xdr:sp>
    <xdr:clientData/>
  </xdr:twoCellAnchor>
  <xdr:twoCellAnchor>
    <xdr:from>
      <xdr:col>156</xdr:col>
      <xdr:colOff>0</xdr:colOff>
      <xdr:row>15</xdr:row>
      <xdr:rowOff>0</xdr:rowOff>
    </xdr:from>
    <xdr:to>
      <xdr:col>157</xdr:col>
      <xdr:colOff>0</xdr:colOff>
      <xdr:row>16</xdr:row>
      <xdr:rowOff>0</xdr:rowOff>
    </xdr:to>
    <xdr:sp macro="" textlink="$FA$13">
      <xdr:nvSpPr>
        <xdr:cNvPr id="164" name="Label149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SpPr txBox="1"/>
      </xdr:nvSpPr>
      <xdr:spPr>
        <a:xfrm>
          <a:off x="281749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CFEECA5-CC3D-45E0-A03A-F5C1A602178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157</xdr:col>
      <xdr:colOff>0</xdr:colOff>
      <xdr:row>15</xdr:row>
      <xdr:rowOff>0</xdr:rowOff>
    </xdr:from>
    <xdr:to>
      <xdr:col>158</xdr:col>
      <xdr:colOff>0</xdr:colOff>
      <xdr:row>16</xdr:row>
      <xdr:rowOff>0</xdr:rowOff>
    </xdr:to>
    <xdr:sp macro="" textlink="$FB$13">
      <xdr:nvSpPr>
        <xdr:cNvPr id="165" name="Label150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SpPr txBox="1"/>
      </xdr:nvSpPr>
      <xdr:spPr>
        <a:xfrm>
          <a:off x="283559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D4BC436-6CF3-445D-84F4-A632CAFE920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158</xdr:col>
      <xdr:colOff>0</xdr:colOff>
      <xdr:row>15</xdr:row>
      <xdr:rowOff>0</xdr:rowOff>
    </xdr:from>
    <xdr:to>
      <xdr:col>159</xdr:col>
      <xdr:colOff>0</xdr:colOff>
      <xdr:row>16</xdr:row>
      <xdr:rowOff>0</xdr:rowOff>
    </xdr:to>
    <xdr:sp macro="" textlink="$FC$13">
      <xdr:nvSpPr>
        <xdr:cNvPr id="166" name="Label151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SpPr txBox="1"/>
      </xdr:nvSpPr>
      <xdr:spPr>
        <a:xfrm>
          <a:off x="285369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F8F6C87-323A-4279-A6C8-9AAFCAA7FD9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159</xdr:col>
      <xdr:colOff>0</xdr:colOff>
      <xdr:row>15</xdr:row>
      <xdr:rowOff>0</xdr:rowOff>
    </xdr:from>
    <xdr:to>
      <xdr:col>160</xdr:col>
      <xdr:colOff>0</xdr:colOff>
      <xdr:row>16</xdr:row>
      <xdr:rowOff>0</xdr:rowOff>
    </xdr:to>
    <xdr:sp macro="" textlink="$FD$13">
      <xdr:nvSpPr>
        <xdr:cNvPr id="167" name="Label152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SpPr txBox="1"/>
      </xdr:nvSpPr>
      <xdr:spPr>
        <a:xfrm>
          <a:off x="287178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41C4AA8-6C0E-4E80-A705-1A63E2C4967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160</xdr:col>
      <xdr:colOff>0</xdr:colOff>
      <xdr:row>15</xdr:row>
      <xdr:rowOff>0</xdr:rowOff>
    </xdr:from>
    <xdr:to>
      <xdr:col>161</xdr:col>
      <xdr:colOff>0</xdr:colOff>
      <xdr:row>16</xdr:row>
      <xdr:rowOff>0</xdr:rowOff>
    </xdr:to>
    <xdr:sp macro="" textlink="$FE$13">
      <xdr:nvSpPr>
        <xdr:cNvPr id="168" name="Label153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SpPr txBox="1"/>
      </xdr:nvSpPr>
      <xdr:spPr>
        <a:xfrm>
          <a:off x="288988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6A0C43B-7632-4C91-92F3-3AB2E1854AD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161</xdr:col>
      <xdr:colOff>0</xdr:colOff>
      <xdr:row>15</xdr:row>
      <xdr:rowOff>0</xdr:rowOff>
    </xdr:from>
    <xdr:to>
      <xdr:col>162</xdr:col>
      <xdr:colOff>0</xdr:colOff>
      <xdr:row>16</xdr:row>
      <xdr:rowOff>0</xdr:rowOff>
    </xdr:to>
    <xdr:sp macro="" textlink="$FF$13">
      <xdr:nvSpPr>
        <xdr:cNvPr id="169" name="Label154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SpPr txBox="1"/>
      </xdr:nvSpPr>
      <xdr:spPr>
        <a:xfrm>
          <a:off x="290798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F425916-9C41-450F-BBC4-A84088636FE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162</xdr:col>
      <xdr:colOff>0</xdr:colOff>
      <xdr:row>15</xdr:row>
      <xdr:rowOff>0</xdr:rowOff>
    </xdr:from>
    <xdr:to>
      <xdr:col>163</xdr:col>
      <xdr:colOff>0</xdr:colOff>
      <xdr:row>16</xdr:row>
      <xdr:rowOff>0</xdr:rowOff>
    </xdr:to>
    <xdr:sp macro="" textlink="$FG$13">
      <xdr:nvSpPr>
        <xdr:cNvPr id="170" name="Label155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SpPr txBox="1"/>
      </xdr:nvSpPr>
      <xdr:spPr>
        <a:xfrm>
          <a:off x="292608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B3EE45D-35E7-4724-80DA-A9FF23D85B8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3</a:t>
          </a:fld>
          <a:endParaRPr lang="en-GB" sz="1100"/>
        </a:p>
      </xdr:txBody>
    </xdr:sp>
    <xdr:clientData/>
  </xdr:twoCellAnchor>
  <xdr:twoCellAnchor>
    <xdr:from>
      <xdr:col>163</xdr:col>
      <xdr:colOff>0</xdr:colOff>
      <xdr:row>15</xdr:row>
      <xdr:rowOff>0</xdr:rowOff>
    </xdr:from>
    <xdr:to>
      <xdr:col>164</xdr:col>
      <xdr:colOff>0</xdr:colOff>
      <xdr:row>16</xdr:row>
      <xdr:rowOff>0</xdr:rowOff>
    </xdr:to>
    <xdr:sp macro="" textlink="$FH$13">
      <xdr:nvSpPr>
        <xdr:cNvPr id="171" name="Label156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SpPr txBox="1"/>
      </xdr:nvSpPr>
      <xdr:spPr>
        <a:xfrm>
          <a:off x="294417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B4740CD-2506-4BD6-A605-465D3264612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164</xdr:col>
      <xdr:colOff>0</xdr:colOff>
      <xdr:row>15</xdr:row>
      <xdr:rowOff>0</xdr:rowOff>
    </xdr:from>
    <xdr:to>
      <xdr:col>165</xdr:col>
      <xdr:colOff>0</xdr:colOff>
      <xdr:row>16</xdr:row>
      <xdr:rowOff>0</xdr:rowOff>
    </xdr:to>
    <xdr:sp macro="" textlink="$FI$13">
      <xdr:nvSpPr>
        <xdr:cNvPr id="172" name="Label157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SpPr txBox="1"/>
      </xdr:nvSpPr>
      <xdr:spPr>
        <a:xfrm>
          <a:off x="296227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3450592-9E78-46E0-A316-2AAD0BC7A24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165</xdr:col>
      <xdr:colOff>0</xdr:colOff>
      <xdr:row>15</xdr:row>
      <xdr:rowOff>0</xdr:rowOff>
    </xdr:from>
    <xdr:to>
      <xdr:col>166</xdr:col>
      <xdr:colOff>0</xdr:colOff>
      <xdr:row>16</xdr:row>
      <xdr:rowOff>0</xdr:rowOff>
    </xdr:to>
    <xdr:sp macro="" textlink="$FJ$13">
      <xdr:nvSpPr>
        <xdr:cNvPr id="173" name="Label158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SpPr txBox="1"/>
      </xdr:nvSpPr>
      <xdr:spPr>
        <a:xfrm>
          <a:off x="298037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8B8E2A2-AAD5-4311-B046-2133500DB1C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166</xdr:col>
      <xdr:colOff>0</xdr:colOff>
      <xdr:row>15</xdr:row>
      <xdr:rowOff>0</xdr:rowOff>
    </xdr:from>
    <xdr:to>
      <xdr:col>167</xdr:col>
      <xdr:colOff>0</xdr:colOff>
      <xdr:row>16</xdr:row>
      <xdr:rowOff>0</xdr:rowOff>
    </xdr:to>
    <xdr:sp macro="" textlink="$FK$13">
      <xdr:nvSpPr>
        <xdr:cNvPr id="174" name="Label159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SpPr txBox="1"/>
      </xdr:nvSpPr>
      <xdr:spPr>
        <a:xfrm>
          <a:off x="299847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A613791-22F0-4158-BCA6-E4E58E7F042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167</xdr:col>
      <xdr:colOff>0</xdr:colOff>
      <xdr:row>15</xdr:row>
      <xdr:rowOff>0</xdr:rowOff>
    </xdr:from>
    <xdr:to>
      <xdr:col>168</xdr:col>
      <xdr:colOff>0</xdr:colOff>
      <xdr:row>16</xdr:row>
      <xdr:rowOff>0</xdr:rowOff>
    </xdr:to>
    <xdr:sp macro="" textlink="$FL$13">
      <xdr:nvSpPr>
        <xdr:cNvPr id="175" name="Label160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SpPr txBox="1"/>
      </xdr:nvSpPr>
      <xdr:spPr>
        <a:xfrm>
          <a:off x="301656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37FD165-5742-40E5-93AB-7D3E792D0EC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168</xdr:col>
      <xdr:colOff>0</xdr:colOff>
      <xdr:row>15</xdr:row>
      <xdr:rowOff>0</xdr:rowOff>
    </xdr:from>
    <xdr:to>
      <xdr:col>169</xdr:col>
      <xdr:colOff>0</xdr:colOff>
      <xdr:row>16</xdr:row>
      <xdr:rowOff>0</xdr:rowOff>
    </xdr:to>
    <xdr:sp macro="" textlink="$FM$13">
      <xdr:nvSpPr>
        <xdr:cNvPr id="176" name="Label161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SpPr txBox="1"/>
      </xdr:nvSpPr>
      <xdr:spPr>
        <a:xfrm>
          <a:off x="303466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C6D6580-B8D2-4A20-BD5F-1BC9F589895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169</xdr:col>
      <xdr:colOff>0</xdr:colOff>
      <xdr:row>15</xdr:row>
      <xdr:rowOff>0</xdr:rowOff>
    </xdr:from>
    <xdr:to>
      <xdr:col>170</xdr:col>
      <xdr:colOff>0</xdr:colOff>
      <xdr:row>16</xdr:row>
      <xdr:rowOff>0</xdr:rowOff>
    </xdr:to>
    <xdr:sp macro="" textlink="$FN$13">
      <xdr:nvSpPr>
        <xdr:cNvPr id="177" name="Label162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SpPr txBox="1"/>
      </xdr:nvSpPr>
      <xdr:spPr>
        <a:xfrm>
          <a:off x="305276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2BEB4AF-4564-4794-B79B-09ED8453CA4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10</a:t>
          </a:fld>
          <a:endParaRPr lang="en-GB" sz="1100"/>
        </a:p>
      </xdr:txBody>
    </xdr:sp>
    <xdr:clientData/>
  </xdr:twoCellAnchor>
  <xdr:twoCellAnchor>
    <xdr:from>
      <xdr:col>170</xdr:col>
      <xdr:colOff>0</xdr:colOff>
      <xdr:row>15</xdr:row>
      <xdr:rowOff>0</xdr:rowOff>
    </xdr:from>
    <xdr:to>
      <xdr:col>171</xdr:col>
      <xdr:colOff>0</xdr:colOff>
      <xdr:row>16</xdr:row>
      <xdr:rowOff>0</xdr:rowOff>
    </xdr:to>
    <xdr:sp macro="" textlink="$FO$13">
      <xdr:nvSpPr>
        <xdr:cNvPr id="178" name="Label163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SpPr txBox="1"/>
      </xdr:nvSpPr>
      <xdr:spPr>
        <a:xfrm>
          <a:off x="307086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D2BA79D-177A-47F6-9FE9-5BCF247223A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171</xdr:col>
      <xdr:colOff>0</xdr:colOff>
      <xdr:row>15</xdr:row>
      <xdr:rowOff>0</xdr:rowOff>
    </xdr:from>
    <xdr:to>
      <xdr:col>172</xdr:col>
      <xdr:colOff>0</xdr:colOff>
      <xdr:row>16</xdr:row>
      <xdr:rowOff>0</xdr:rowOff>
    </xdr:to>
    <xdr:sp macro="" textlink="$FP$13">
      <xdr:nvSpPr>
        <xdr:cNvPr id="179" name="Label164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SpPr txBox="1"/>
      </xdr:nvSpPr>
      <xdr:spPr>
        <a:xfrm>
          <a:off x="308895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E00A9C1-2F0E-47AC-A500-759FE144F76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172</xdr:col>
      <xdr:colOff>0</xdr:colOff>
      <xdr:row>15</xdr:row>
      <xdr:rowOff>0</xdr:rowOff>
    </xdr:from>
    <xdr:to>
      <xdr:col>173</xdr:col>
      <xdr:colOff>0</xdr:colOff>
      <xdr:row>16</xdr:row>
      <xdr:rowOff>0</xdr:rowOff>
    </xdr:to>
    <xdr:sp macro="" textlink="$FQ$13">
      <xdr:nvSpPr>
        <xdr:cNvPr id="180" name="Label165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SpPr txBox="1"/>
      </xdr:nvSpPr>
      <xdr:spPr>
        <a:xfrm>
          <a:off x="310705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7DAA3CD-C30D-4960-81BF-70AED0AB0C9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173</xdr:col>
      <xdr:colOff>0</xdr:colOff>
      <xdr:row>15</xdr:row>
      <xdr:rowOff>0</xdr:rowOff>
    </xdr:from>
    <xdr:to>
      <xdr:col>174</xdr:col>
      <xdr:colOff>0</xdr:colOff>
      <xdr:row>16</xdr:row>
      <xdr:rowOff>0</xdr:rowOff>
    </xdr:to>
    <xdr:sp macro="" textlink="$FR$13">
      <xdr:nvSpPr>
        <xdr:cNvPr id="181" name="Label166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SpPr txBox="1"/>
      </xdr:nvSpPr>
      <xdr:spPr>
        <a:xfrm>
          <a:off x="312515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B19E735-FE1D-43C2-8FF8-A5D42DCFAEF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174</xdr:col>
      <xdr:colOff>0</xdr:colOff>
      <xdr:row>15</xdr:row>
      <xdr:rowOff>0</xdr:rowOff>
    </xdr:from>
    <xdr:to>
      <xdr:col>175</xdr:col>
      <xdr:colOff>0</xdr:colOff>
      <xdr:row>16</xdr:row>
      <xdr:rowOff>0</xdr:rowOff>
    </xdr:to>
    <xdr:sp macro="" textlink="$FS$13">
      <xdr:nvSpPr>
        <xdr:cNvPr id="182" name="Label167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SpPr txBox="1"/>
      </xdr:nvSpPr>
      <xdr:spPr>
        <a:xfrm>
          <a:off x="314325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52B5689-DC00-42F8-8543-5470C7321C9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175</xdr:col>
      <xdr:colOff>0</xdr:colOff>
      <xdr:row>15</xdr:row>
      <xdr:rowOff>0</xdr:rowOff>
    </xdr:from>
    <xdr:to>
      <xdr:col>176</xdr:col>
      <xdr:colOff>0</xdr:colOff>
      <xdr:row>16</xdr:row>
      <xdr:rowOff>0</xdr:rowOff>
    </xdr:to>
    <xdr:sp macro="" textlink="$FT$13">
      <xdr:nvSpPr>
        <xdr:cNvPr id="183" name="Label168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SpPr txBox="1"/>
      </xdr:nvSpPr>
      <xdr:spPr>
        <a:xfrm>
          <a:off x="316134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C27F7C1-F1D5-4A3C-B6CF-424260B7832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176</xdr:col>
      <xdr:colOff>0</xdr:colOff>
      <xdr:row>15</xdr:row>
      <xdr:rowOff>0</xdr:rowOff>
    </xdr:from>
    <xdr:to>
      <xdr:col>177</xdr:col>
      <xdr:colOff>0</xdr:colOff>
      <xdr:row>16</xdr:row>
      <xdr:rowOff>0</xdr:rowOff>
    </xdr:to>
    <xdr:sp macro="" textlink="$FU$13">
      <xdr:nvSpPr>
        <xdr:cNvPr id="184" name="Label169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SpPr txBox="1"/>
      </xdr:nvSpPr>
      <xdr:spPr>
        <a:xfrm>
          <a:off x="317944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1DF1CBA-F2FF-4C0F-9715-3AFB349C3C6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17</a:t>
          </a:fld>
          <a:endParaRPr lang="en-GB" sz="1100"/>
        </a:p>
      </xdr:txBody>
    </xdr:sp>
    <xdr:clientData/>
  </xdr:twoCellAnchor>
  <xdr:twoCellAnchor>
    <xdr:from>
      <xdr:col>177</xdr:col>
      <xdr:colOff>0</xdr:colOff>
      <xdr:row>15</xdr:row>
      <xdr:rowOff>0</xdr:rowOff>
    </xdr:from>
    <xdr:to>
      <xdr:col>178</xdr:col>
      <xdr:colOff>0</xdr:colOff>
      <xdr:row>16</xdr:row>
      <xdr:rowOff>0</xdr:rowOff>
    </xdr:to>
    <xdr:sp macro="" textlink="$FV$13">
      <xdr:nvSpPr>
        <xdr:cNvPr id="185" name="Label170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SpPr txBox="1"/>
      </xdr:nvSpPr>
      <xdr:spPr>
        <a:xfrm>
          <a:off x="319754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B75318C-0DC3-4330-8056-EA32305205D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178</xdr:col>
      <xdr:colOff>0</xdr:colOff>
      <xdr:row>15</xdr:row>
      <xdr:rowOff>0</xdr:rowOff>
    </xdr:from>
    <xdr:to>
      <xdr:col>179</xdr:col>
      <xdr:colOff>0</xdr:colOff>
      <xdr:row>16</xdr:row>
      <xdr:rowOff>0</xdr:rowOff>
    </xdr:to>
    <xdr:sp macro="" textlink="$FW$13">
      <xdr:nvSpPr>
        <xdr:cNvPr id="186" name="Label171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SpPr txBox="1"/>
      </xdr:nvSpPr>
      <xdr:spPr>
        <a:xfrm>
          <a:off x="321564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C9BEBD8-4EC9-464F-8F3D-EF88536DAF2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179</xdr:col>
      <xdr:colOff>0</xdr:colOff>
      <xdr:row>15</xdr:row>
      <xdr:rowOff>0</xdr:rowOff>
    </xdr:from>
    <xdr:to>
      <xdr:col>180</xdr:col>
      <xdr:colOff>0</xdr:colOff>
      <xdr:row>16</xdr:row>
      <xdr:rowOff>0</xdr:rowOff>
    </xdr:to>
    <xdr:sp macro="" textlink="$FX$13">
      <xdr:nvSpPr>
        <xdr:cNvPr id="187" name="Label172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SpPr txBox="1"/>
      </xdr:nvSpPr>
      <xdr:spPr>
        <a:xfrm>
          <a:off x="323373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F87BD18-6AD0-4100-A051-E4273A4DC41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180</xdr:col>
      <xdr:colOff>0</xdr:colOff>
      <xdr:row>15</xdr:row>
      <xdr:rowOff>0</xdr:rowOff>
    </xdr:from>
    <xdr:to>
      <xdr:col>181</xdr:col>
      <xdr:colOff>0</xdr:colOff>
      <xdr:row>16</xdr:row>
      <xdr:rowOff>0</xdr:rowOff>
    </xdr:to>
    <xdr:sp macro="" textlink="$FY$13">
      <xdr:nvSpPr>
        <xdr:cNvPr id="188" name="Label173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SpPr txBox="1"/>
      </xdr:nvSpPr>
      <xdr:spPr>
        <a:xfrm>
          <a:off x="325183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581E72F-D024-4779-BBCE-63C70386E3D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181</xdr:col>
      <xdr:colOff>0</xdr:colOff>
      <xdr:row>15</xdr:row>
      <xdr:rowOff>0</xdr:rowOff>
    </xdr:from>
    <xdr:to>
      <xdr:col>182</xdr:col>
      <xdr:colOff>0</xdr:colOff>
      <xdr:row>16</xdr:row>
      <xdr:rowOff>0</xdr:rowOff>
    </xdr:to>
    <xdr:sp macro="" textlink="$FZ$13">
      <xdr:nvSpPr>
        <xdr:cNvPr id="189" name="Label174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SpPr txBox="1"/>
      </xdr:nvSpPr>
      <xdr:spPr>
        <a:xfrm>
          <a:off x="326993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2DD6F46-1079-40E4-969B-E11199FC9B4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182</xdr:col>
      <xdr:colOff>0</xdr:colOff>
      <xdr:row>15</xdr:row>
      <xdr:rowOff>0</xdr:rowOff>
    </xdr:from>
    <xdr:to>
      <xdr:col>183</xdr:col>
      <xdr:colOff>0</xdr:colOff>
      <xdr:row>16</xdr:row>
      <xdr:rowOff>0</xdr:rowOff>
    </xdr:to>
    <xdr:sp macro="" textlink="$GA$13">
      <xdr:nvSpPr>
        <xdr:cNvPr id="190" name="Label175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SpPr txBox="1"/>
      </xdr:nvSpPr>
      <xdr:spPr>
        <a:xfrm>
          <a:off x="328803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3AB04FF-566C-4DC4-8C1E-EBFF5860865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183</xdr:col>
      <xdr:colOff>0</xdr:colOff>
      <xdr:row>15</xdr:row>
      <xdr:rowOff>0</xdr:rowOff>
    </xdr:from>
    <xdr:to>
      <xdr:col>184</xdr:col>
      <xdr:colOff>0</xdr:colOff>
      <xdr:row>16</xdr:row>
      <xdr:rowOff>0</xdr:rowOff>
    </xdr:to>
    <xdr:sp macro="" textlink="$GB$13">
      <xdr:nvSpPr>
        <xdr:cNvPr id="191" name="Label176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SpPr txBox="1"/>
      </xdr:nvSpPr>
      <xdr:spPr>
        <a:xfrm>
          <a:off x="330612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7E2C131-B9F3-4D7F-9B6C-EE72ABD65DC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24</a:t>
          </a:fld>
          <a:endParaRPr lang="en-GB" sz="1100"/>
        </a:p>
      </xdr:txBody>
    </xdr:sp>
    <xdr:clientData/>
  </xdr:twoCellAnchor>
  <xdr:twoCellAnchor>
    <xdr:from>
      <xdr:col>184</xdr:col>
      <xdr:colOff>0</xdr:colOff>
      <xdr:row>15</xdr:row>
      <xdr:rowOff>0</xdr:rowOff>
    </xdr:from>
    <xdr:to>
      <xdr:col>185</xdr:col>
      <xdr:colOff>0</xdr:colOff>
      <xdr:row>16</xdr:row>
      <xdr:rowOff>0</xdr:rowOff>
    </xdr:to>
    <xdr:sp macro="" textlink="$GC$13">
      <xdr:nvSpPr>
        <xdr:cNvPr id="192" name="Label177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SpPr txBox="1"/>
      </xdr:nvSpPr>
      <xdr:spPr>
        <a:xfrm>
          <a:off x="332422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374B0B9-7913-4DC3-ABEA-C090B0FC8A4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185</xdr:col>
      <xdr:colOff>0</xdr:colOff>
      <xdr:row>15</xdr:row>
      <xdr:rowOff>0</xdr:rowOff>
    </xdr:from>
    <xdr:to>
      <xdr:col>186</xdr:col>
      <xdr:colOff>0</xdr:colOff>
      <xdr:row>16</xdr:row>
      <xdr:rowOff>0</xdr:rowOff>
    </xdr:to>
    <xdr:sp macro="" textlink="$GD$13">
      <xdr:nvSpPr>
        <xdr:cNvPr id="193" name="Label178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SpPr txBox="1"/>
      </xdr:nvSpPr>
      <xdr:spPr>
        <a:xfrm>
          <a:off x="334232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DCD643C-5C4B-4668-A426-57847AE557B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186</xdr:col>
      <xdr:colOff>0</xdr:colOff>
      <xdr:row>15</xdr:row>
      <xdr:rowOff>0</xdr:rowOff>
    </xdr:from>
    <xdr:to>
      <xdr:col>187</xdr:col>
      <xdr:colOff>0</xdr:colOff>
      <xdr:row>16</xdr:row>
      <xdr:rowOff>0</xdr:rowOff>
    </xdr:to>
    <xdr:sp macro="" textlink="$GE$13">
      <xdr:nvSpPr>
        <xdr:cNvPr id="194" name="Label179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SpPr txBox="1"/>
      </xdr:nvSpPr>
      <xdr:spPr>
        <a:xfrm>
          <a:off x="336042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BC49988-07BB-401F-9510-93557962985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187</xdr:col>
      <xdr:colOff>0</xdr:colOff>
      <xdr:row>15</xdr:row>
      <xdr:rowOff>0</xdr:rowOff>
    </xdr:from>
    <xdr:to>
      <xdr:col>188</xdr:col>
      <xdr:colOff>0</xdr:colOff>
      <xdr:row>16</xdr:row>
      <xdr:rowOff>0</xdr:rowOff>
    </xdr:to>
    <xdr:sp macro="" textlink="$GF$13">
      <xdr:nvSpPr>
        <xdr:cNvPr id="195" name="Label180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SpPr txBox="1"/>
      </xdr:nvSpPr>
      <xdr:spPr>
        <a:xfrm>
          <a:off x="337851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19C0569-3846-4464-B4B1-C1CB76A1356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188</xdr:col>
      <xdr:colOff>0</xdr:colOff>
      <xdr:row>15</xdr:row>
      <xdr:rowOff>0</xdr:rowOff>
    </xdr:from>
    <xdr:to>
      <xdr:col>189</xdr:col>
      <xdr:colOff>0</xdr:colOff>
      <xdr:row>16</xdr:row>
      <xdr:rowOff>0</xdr:rowOff>
    </xdr:to>
    <xdr:sp macro="" textlink="$GG$13">
      <xdr:nvSpPr>
        <xdr:cNvPr id="196" name="Label181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SpPr txBox="1"/>
      </xdr:nvSpPr>
      <xdr:spPr>
        <a:xfrm>
          <a:off x="339661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D7736E6-236C-4101-BFEE-4C2F500DDEF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189</xdr:col>
      <xdr:colOff>0</xdr:colOff>
      <xdr:row>15</xdr:row>
      <xdr:rowOff>0</xdr:rowOff>
    </xdr:from>
    <xdr:to>
      <xdr:col>190</xdr:col>
      <xdr:colOff>0</xdr:colOff>
      <xdr:row>16</xdr:row>
      <xdr:rowOff>0</xdr:rowOff>
    </xdr:to>
    <xdr:sp macro="" textlink="$GH$13">
      <xdr:nvSpPr>
        <xdr:cNvPr id="197" name="Label182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SpPr txBox="1"/>
      </xdr:nvSpPr>
      <xdr:spPr>
        <a:xfrm>
          <a:off x="341471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061D4EA-1646-471D-8482-F34D501EB92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190</xdr:col>
      <xdr:colOff>0</xdr:colOff>
      <xdr:row>15</xdr:row>
      <xdr:rowOff>0</xdr:rowOff>
    </xdr:from>
    <xdr:to>
      <xdr:col>191</xdr:col>
      <xdr:colOff>0</xdr:colOff>
      <xdr:row>16</xdr:row>
      <xdr:rowOff>0</xdr:rowOff>
    </xdr:to>
    <xdr:sp macro="" textlink="$GI$13">
      <xdr:nvSpPr>
        <xdr:cNvPr id="198" name="Label183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SpPr txBox="1"/>
      </xdr:nvSpPr>
      <xdr:spPr>
        <a:xfrm>
          <a:off x="343281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3F43F27-6BC7-4558-9DC8-53DD0AA912A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</a:t>
          </a:fld>
          <a:endParaRPr lang="en-GB" sz="1100"/>
        </a:p>
      </xdr:txBody>
    </xdr:sp>
    <xdr:clientData/>
  </xdr:twoCellAnchor>
  <xdr:twoCellAnchor>
    <xdr:from>
      <xdr:col>191</xdr:col>
      <xdr:colOff>0</xdr:colOff>
      <xdr:row>15</xdr:row>
      <xdr:rowOff>0</xdr:rowOff>
    </xdr:from>
    <xdr:to>
      <xdr:col>192</xdr:col>
      <xdr:colOff>0</xdr:colOff>
      <xdr:row>16</xdr:row>
      <xdr:rowOff>0</xdr:rowOff>
    </xdr:to>
    <xdr:sp macro="" textlink="$GJ$13">
      <xdr:nvSpPr>
        <xdr:cNvPr id="199" name="Label184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SpPr txBox="1"/>
      </xdr:nvSpPr>
      <xdr:spPr>
        <a:xfrm>
          <a:off x="345090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797A14E-48C1-4D05-8234-2C80C6661EE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192</xdr:col>
      <xdr:colOff>0</xdr:colOff>
      <xdr:row>15</xdr:row>
      <xdr:rowOff>0</xdr:rowOff>
    </xdr:from>
    <xdr:to>
      <xdr:col>193</xdr:col>
      <xdr:colOff>0</xdr:colOff>
      <xdr:row>16</xdr:row>
      <xdr:rowOff>0</xdr:rowOff>
    </xdr:to>
    <xdr:sp macro="" textlink="$GK$13">
      <xdr:nvSpPr>
        <xdr:cNvPr id="200" name="Label185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SpPr txBox="1"/>
      </xdr:nvSpPr>
      <xdr:spPr>
        <a:xfrm>
          <a:off x="346900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912CB8F-EC30-4E83-8A98-2C767371E13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193</xdr:col>
      <xdr:colOff>0</xdr:colOff>
      <xdr:row>15</xdr:row>
      <xdr:rowOff>0</xdr:rowOff>
    </xdr:from>
    <xdr:to>
      <xdr:col>194</xdr:col>
      <xdr:colOff>0</xdr:colOff>
      <xdr:row>16</xdr:row>
      <xdr:rowOff>0</xdr:rowOff>
    </xdr:to>
    <xdr:sp macro="" textlink="$GL$13">
      <xdr:nvSpPr>
        <xdr:cNvPr id="201" name="Label186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SpPr txBox="1"/>
      </xdr:nvSpPr>
      <xdr:spPr>
        <a:xfrm>
          <a:off x="348710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B1C1A73-B793-4FE2-83CF-34FE4202124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194</xdr:col>
      <xdr:colOff>0</xdr:colOff>
      <xdr:row>15</xdr:row>
      <xdr:rowOff>0</xdr:rowOff>
    </xdr:from>
    <xdr:to>
      <xdr:col>195</xdr:col>
      <xdr:colOff>0</xdr:colOff>
      <xdr:row>16</xdr:row>
      <xdr:rowOff>0</xdr:rowOff>
    </xdr:to>
    <xdr:sp macro="" textlink="$GM$13">
      <xdr:nvSpPr>
        <xdr:cNvPr id="202" name="Label187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SpPr txBox="1"/>
      </xdr:nvSpPr>
      <xdr:spPr>
        <a:xfrm>
          <a:off x="350520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DE5FC12-4BDA-4955-95E7-BF8B2FBBFAE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195</xdr:col>
      <xdr:colOff>0</xdr:colOff>
      <xdr:row>15</xdr:row>
      <xdr:rowOff>0</xdr:rowOff>
    </xdr:from>
    <xdr:to>
      <xdr:col>196</xdr:col>
      <xdr:colOff>0</xdr:colOff>
      <xdr:row>16</xdr:row>
      <xdr:rowOff>0</xdr:rowOff>
    </xdr:to>
    <xdr:sp macro="" textlink="$GN$13">
      <xdr:nvSpPr>
        <xdr:cNvPr id="203" name="Label188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SpPr txBox="1"/>
      </xdr:nvSpPr>
      <xdr:spPr>
        <a:xfrm>
          <a:off x="352329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4673075-EB71-4369-8B22-1B584BEF300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196</xdr:col>
      <xdr:colOff>0</xdr:colOff>
      <xdr:row>15</xdr:row>
      <xdr:rowOff>0</xdr:rowOff>
    </xdr:from>
    <xdr:to>
      <xdr:col>197</xdr:col>
      <xdr:colOff>0</xdr:colOff>
      <xdr:row>16</xdr:row>
      <xdr:rowOff>0</xdr:rowOff>
    </xdr:to>
    <xdr:sp macro="" textlink="$GO$13">
      <xdr:nvSpPr>
        <xdr:cNvPr id="204" name="Label189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SpPr txBox="1"/>
      </xdr:nvSpPr>
      <xdr:spPr>
        <a:xfrm>
          <a:off x="354139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A1D6F5D-D442-45A9-B3B1-D6C9EF2150D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197</xdr:col>
      <xdr:colOff>0</xdr:colOff>
      <xdr:row>15</xdr:row>
      <xdr:rowOff>0</xdr:rowOff>
    </xdr:from>
    <xdr:to>
      <xdr:col>198</xdr:col>
      <xdr:colOff>0</xdr:colOff>
      <xdr:row>16</xdr:row>
      <xdr:rowOff>0</xdr:rowOff>
    </xdr:to>
    <xdr:sp macro="" textlink="$GP$13">
      <xdr:nvSpPr>
        <xdr:cNvPr id="205" name="Label190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SpPr txBox="1"/>
      </xdr:nvSpPr>
      <xdr:spPr>
        <a:xfrm>
          <a:off x="355949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8640C2D-2E16-4050-9A24-453BE28BF90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8</a:t>
          </a:fld>
          <a:endParaRPr lang="en-GB" sz="1100"/>
        </a:p>
      </xdr:txBody>
    </xdr:sp>
    <xdr:clientData/>
  </xdr:twoCellAnchor>
  <xdr:twoCellAnchor>
    <xdr:from>
      <xdr:col>198</xdr:col>
      <xdr:colOff>0</xdr:colOff>
      <xdr:row>15</xdr:row>
      <xdr:rowOff>0</xdr:rowOff>
    </xdr:from>
    <xdr:to>
      <xdr:col>199</xdr:col>
      <xdr:colOff>0</xdr:colOff>
      <xdr:row>16</xdr:row>
      <xdr:rowOff>0</xdr:rowOff>
    </xdr:to>
    <xdr:sp macro="" textlink="$GQ$13">
      <xdr:nvSpPr>
        <xdr:cNvPr id="206" name="Label191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SpPr txBox="1"/>
      </xdr:nvSpPr>
      <xdr:spPr>
        <a:xfrm>
          <a:off x="357759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B4CCD69-FD4D-4320-887F-98D040D9528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199</xdr:col>
      <xdr:colOff>0</xdr:colOff>
      <xdr:row>15</xdr:row>
      <xdr:rowOff>0</xdr:rowOff>
    </xdr:from>
    <xdr:to>
      <xdr:col>200</xdr:col>
      <xdr:colOff>0</xdr:colOff>
      <xdr:row>16</xdr:row>
      <xdr:rowOff>0</xdr:rowOff>
    </xdr:to>
    <xdr:sp macro="" textlink="$GR$13">
      <xdr:nvSpPr>
        <xdr:cNvPr id="207" name="Label192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SpPr txBox="1"/>
      </xdr:nvSpPr>
      <xdr:spPr>
        <a:xfrm>
          <a:off x="359568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AEB449C-4DBE-4A15-B3C4-15D0A6FC6D8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200</xdr:col>
      <xdr:colOff>0</xdr:colOff>
      <xdr:row>15</xdr:row>
      <xdr:rowOff>0</xdr:rowOff>
    </xdr:from>
    <xdr:to>
      <xdr:col>201</xdr:col>
      <xdr:colOff>0</xdr:colOff>
      <xdr:row>16</xdr:row>
      <xdr:rowOff>0</xdr:rowOff>
    </xdr:to>
    <xdr:sp macro="" textlink="$GS$13">
      <xdr:nvSpPr>
        <xdr:cNvPr id="208" name="Label193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SpPr txBox="1"/>
      </xdr:nvSpPr>
      <xdr:spPr>
        <a:xfrm>
          <a:off x="361378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6CCA714-4FAA-4595-9F59-C2BE74B3A78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201</xdr:col>
      <xdr:colOff>0</xdr:colOff>
      <xdr:row>15</xdr:row>
      <xdr:rowOff>0</xdr:rowOff>
    </xdr:from>
    <xdr:to>
      <xdr:col>202</xdr:col>
      <xdr:colOff>0</xdr:colOff>
      <xdr:row>16</xdr:row>
      <xdr:rowOff>0</xdr:rowOff>
    </xdr:to>
    <xdr:sp macro="" textlink="$GT$13">
      <xdr:nvSpPr>
        <xdr:cNvPr id="209" name="Label194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SpPr txBox="1"/>
      </xdr:nvSpPr>
      <xdr:spPr>
        <a:xfrm>
          <a:off x="363188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C18B9FD-A15A-4EA4-AD2E-BF55CE29364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202</xdr:col>
      <xdr:colOff>0</xdr:colOff>
      <xdr:row>15</xdr:row>
      <xdr:rowOff>0</xdr:rowOff>
    </xdr:from>
    <xdr:to>
      <xdr:col>203</xdr:col>
      <xdr:colOff>0</xdr:colOff>
      <xdr:row>16</xdr:row>
      <xdr:rowOff>0</xdr:rowOff>
    </xdr:to>
    <xdr:sp macro="" textlink="$GU$13">
      <xdr:nvSpPr>
        <xdr:cNvPr id="210" name="Label195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SpPr txBox="1"/>
      </xdr:nvSpPr>
      <xdr:spPr>
        <a:xfrm>
          <a:off x="364998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9482384-6F0D-4669-88C8-2C4EED7AB12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203</xdr:col>
      <xdr:colOff>0</xdr:colOff>
      <xdr:row>15</xdr:row>
      <xdr:rowOff>0</xdr:rowOff>
    </xdr:from>
    <xdr:to>
      <xdr:col>204</xdr:col>
      <xdr:colOff>0</xdr:colOff>
      <xdr:row>16</xdr:row>
      <xdr:rowOff>0</xdr:rowOff>
    </xdr:to>
    <xdr:sp macro="" textlink="$GV$13">
      <xdr:nvSpPr>
        <xdr:cNvPr id="211" name="Label196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SpPr txBox="1"/>
      </xdr:nvSpPr>
      <xdr:spPr>
        <a:xfrm>
          <a:off x="366807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CBD97D0-A9F5-4737-93E5-F4F2680B61B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204</xdr:col>
      <xdr:colOff>0</xdr:colOff>
      <xdr:row>15</xdr:row>
      <xdr:rowOff>0</xdr:rowOff>
    </xdr:from>
    <xdr:to>
      <xdr:col>205</xdr:col>
      <xdr:colOff>0</xdr:colOff>
      <xdr:row>16</xdr:row>
      <xdr:rowOff>0</xdr:rowOff>
    </xdr:to>
    <xdr:sp macro="" textlink="$GW$13">
      <xdr:nvSpPr>
        <xdr:cNvPr id="212" name="Label197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SpPr txBox="1"/>
      </xdr:nvSpPr>
      <xdr:spPr>
        <a:xfrm>
          <a:off x="368617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6300C9E-522A-424E-9503-EC389F5C7EA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15</a:t>
          </a:fld>
          <a:endParaRPr lang="en-GB" sz="1100"/>
        </a:p>
      </xdr:txBody>
    </xdr:sp>
    <xdr:clientData/>
  </xdr:twoCellAnchor>
  <xdr:twoCellAnchor>
    <xdr:from>
      <xdr:col>205</xdr:col>
      <xdr:colOff>0</xdr:colOff>
      <xdr:row>15</xdr:row>
      <xdr:rowOff>0</xdr:rowOff>
    </xdr:from>
    <xdr:to>
      <xdr:col>206</xdr:col>
      <xdr:colOff>0</xdr:colOff>
      <xdr:row>16</xdr:row>
      <xdr:rowOff>0</xdr:rowOff>
    </xdr:to>
    <xdr:sp macro="" textlink="$GX$13">
      <xdr:nvSpPr>
        <xdr:cNvPr id="213" name="Label198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SpPr txBox="1"/>
      </xdr:nvSpPr>
      <xdr:spPr>
        <a:xfrm>
          <a:off x="370427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77D1AB6-4FF5-4921-947F-DF6583F5F92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206</xdr:col>
      <xdr:colOff>0</xdr:colOff>
      <xdr:row>15</xdr:row>
      <xdr:rowOff>0</xdr:rowOff>
    </xdr:from>
    <xdr:to>
      <xdr:col>207</xdr:col>
      <xdr:colOff>0</xdr:colOff>
      <xdr:row>16</xdr:row>
      <xdr:rowOff>0</xdr:rowOff>
    </xdr:to>
    <xdr:sp macro="" textlink="$GY$13">
      <xdr:nvSpPr>
        <xdr:cNvPr id="214" name="Label199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SpPr txBox="1"/>
      </xdr:nvSpPr>
      <xdr:spPr>
        <a:xfrm>
          <a:off x="372237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E28551A-AC67-459E-95FD-D52560C129B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207</xdr:col>
      <xdr:colOff>0</xdr:colOff>
      <xdr:row>15</xdr:row>
      <xdr:rowOff>0</xdr:rowOff>
    </xdr:from>
    <xdr:to>
      <xdr:col>208</xdr:col>
      <xdr:colOff>0</xdr:colOff>
      <xdr:row>16</xdr:row>
      <xdr:rowOff>0</xdr:rowOff>
    </xdr:to>
    <xdr:sp macro="" textlink="$GZ$13">
      <xdr:nvSpPr>
        <xdr:cNvPr id="215" name="Label200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SpPr txBox="1"/>
      </xdr:nvSpPr>
      <xdr:spPr>
        <a:xfrm>
          <a:off x="374046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D9C4EB7-EA75-499A-8E97-6D795B60858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208</xdr:col>
      <xdr:colOff>0</xdr:colOff>
      <xdr:row>15</xdr:row>
      <xdr:rowOff>0</xdr:rowOff>
    </xdr:from>
    <xdr:to>
      <xdr:col>209</xdr:col>
      <xdr:colOff>0</xdr:colOff>
      <xdr:row>16</xdr:row>
      <xdr:rowOff>0</xdr:rowOff>
    </xdr:to>
    <xdr:sp macro="" textlink="$HA$13">
      <xdr:nvSpPr>
        <xdr:cNvPr id="216" name="Label201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SpPr txBox="1"/>
      </xdr:nvSpPr>
      <xdr:spPr>
        <a:xfrm>
          <a:off x="375856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23C6AF8-4830-447D-8C40-CA12F83FEFF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209</xdr:col>
      <xdr:colOff>0</xdr:colOff>
      <xdr:row>15</xdr:row>
      <xdr:rowOff>0</xdr:rowOff>
    </xdr:from>
    <xdr:to>
      <xdr:col>210</xdr:col>
      <xdr:colOff>0</xdr:colOff>
      <xdr:row>16</xdr:row>
      <xdr:rowOff>0</xdr:rowOff>
    </xdr:to>
    <xdr:sp macro="" textlink="$HB$13">
      <xdr:nvSpPr>
        <xdr:cNvPr id="217" name="Label202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SpPr txBox="1"/>
      </xdr:nvSpPr>
      <xdr:spPr>
        <a:xfrm>
          <a:off x="377666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A8472E4-09B6-4510-925E-EBD253FC739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210</xdr:col>
      <xdr:colOff>0</xdr:colOff>
      <xdr:row>15</xdr:row>
      <xdr:rowOff>0</xdr:rowOff>
    </xdr:from>
    <xdr:to>
      <xdr:col>211</xdr:col>
      <xdr:colOff>0</xdr:colOff>
      <xdr:row>16</xdr:row>
      <xdr:rowOff>0</xdr:rowOff>
    </xdr:to>
    <xdr:sp macro="" textlink="$HC$13">
      <xdr:nvSpPr>
        <xdr:cNvPr id="218" name="Label203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SpPr txBox="1"/>
      </xdr:nvSpPr>
      <xdr:spPr>
        <a:xfrm>
          <a:off x="379476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AC56B9C-174D-4F69-BA65-9E6D9BF5B85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211</xdr:col>
      <xdr:colOff>0</xdr:colOff>
      <xdr:row>15</xdr:row>
      <xdr:rowOff>0</xdr:rowOff>
    </xdr:from>
    <xdr:to>
      <xdr:col>212</xdr:col>
      <xdr:colOff>0</xdr:colOff>
      <xdr:row>16</xdr:row>
      <xdr:rowOff>0</xdr:rowOff>
    </xdr:to>
    <xdr:sp macro="" textlink="$HD$13">
      <xdr:nvSpPr>
        <xdr:cNvPr id="219" name="Label204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SpPr txBox="1"/>
      </xdr:nvSpPr>
      <xdr:spPr>
        <a:xfrm>
          <a:off x="381285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F42DD3C-6AF6-467F-9C6E-AB9EB4246CB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22</a:t>
          </a:fld>
          <a:endParaRPr lang="en-GB" sz="1100"/>
        </a:p>
      </xdr:txBody>
    </xdr:sp>
    <xdr:clientData/>
  </xdr:twoCellAnchor>
  <xdr:twoCellAnchor>
    <xdr:from>
      <xdr:col>212</xdr:col>
      <xdr:colOff>0</xdr:colOff>
      <xdr:row>15</xdr:row>
      <xdr:rowOff>0</xdr:rowOff>
    </xdr:from>
    <xdr:to>
      <xdr:col>213</xdr:col>
      <xdr:colOff>0</xdr:colOff>
      <xdr:row>16</xdr:row>
      <xdr:rowOff>0</xdr:rowOff>
    </xdr:to>
    <xdr:sp macro="" textlink="$HE$13">
      <xdr:nvSpPr>
        <xdr:cNvPr id="220" name="Label205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SpPr txBox="1"/>
      </xdr:nvSpPr>
      <xdr:spPr>
        <a:xfrm>
          <a:off x="383095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9465C1D-0D07-40DE-AE1B-10F2197896F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213</xdr:col>
      <xdr:colOff>0</xdr:colOff>
      <xdr:row>15</xdr:row>
      <xdr:rowOff>0</xdr:rowOff>
    </xdr:from>
    <xdr:to>
      <xdr:col>214</xdr:col>
      <xdr:colOff>0</xdr:colOff>
      <xdr:row>16</xdr:row>
      <xdr:rowOff>0</xdr:rowOff>
    </xdr:to>
    <xdr:sp macro="" textlink="$HF$13">
      <xdr:nvSpPr>
        <xdr:cNvPr id="221" name="Label206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SpPr txBox="1"/>
      </xdr:nvSpPr>
      <xdr:spPr>
        <a:xfrm>
          <a:off x="384905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184E9D0-6B90-43E2-9F4B-8E30808A5F1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214</xdr:col>
      <xdr:colOff>0</xdr:colOff>
      <xdr:row>15</xdr:row>
      <xdr:rowOff>0</xdr:rowOff>
    </xdr:from>
    <xdr:to>
      <xdr:col>215</xdr:col>
      <xdr:colOff>0</xdr:colOff>
      <xdr:row>16</xdr:row>
      <xdr:rowOff>0</xdr:rowOff>
    </xdr:to>
    <xdr:sp macro="" textlink="$HG$13">
      <xdr:nvSpPr>
        <xdr:cNvPr id="222" name="Label207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SpPr txBox="1"/>
      </xdr:nvSpPr>
      <xdr:spPr>
        <a:xfrm>
          <a:off x="386715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887A486-DBD7-41D6-A9C7-7287079157A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215</xdr:col>
      <xdr:colOff>0</xdr:colOff>
      <xdr:row>15</xdr:row>
      <xdr:rowOff>0</xdr:rowOff>
    </xdr:from>
    <xdr:to>
      <xdr:col>216</xdr:col>
      <xdr:colOff>0</xdr:colOff>
      <xdr:row>16</xdr:row>
      <xdr:rowOff>0</xdr:rowOff>
    </xdr:to>
    <xdr:sp macro="" textlink="$HH$13">
      <xdr:nvSpPr>
        <xdr:cNvPr id="223" name="Label208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SpPr txBox="1"/>
      </xdr:nvSpPr>
      <xdr:spPr>
        <a:xfrm>
          <a:off x="388524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A422107-67EC-4B77-A3C7-AFEF3183920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216</xdr:col>
      <xdr:colOff>0</xdr:colOff>
      <xdr:row>15</xdr:row>
      <xdr:rowOff>0</xdr:rowOff>
    </xdr:from>
    <xdr:to>
      <xdr:col>217</xdr:col>
      <xdr:colOff>0</xdr:colOff>
      <xdr:row>16</xdr:row>
      <xdr:rowOff>0</xdr:rowOff>
    </xdr:to>
    <xdr:sp macro="" textlink="$HI$13">
      <xdr:nvSpPr>
        <xdr:cNvPr id="224" name="Label209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SpPr txBox="1"/>
      </xdr:nvSpPr>
      <xdr:spPr>
        <a:xfrm>
          <a:off x="390334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FAEC8B4-1280-4F6A-8C9E-710435B061F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217</xdr:col>
      <xdr:colOff>0</xdr:colOff>
      <xdr:row>15</xdr:row>
      <xdr:rowOff>0</xdr:rowOff>
    </xdr:from>
    <xdr:to>
      <xdr:col>218</xdr:col>
      <xdr:colOff>0</xdr:colOff>
      <xdr:row>16</xdr:row>
      <xdr:rowOff>0</xdr:rowOff>
    </xdr:to>
    <xdr:sp macro="" textlink="$HJ$13">
      <xdr:nvSpPr>
        <xdr:cNvPr id="225" name="Label210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SpPr txBox="1"/>
      </xdr:nvSpPr>
      <xdr:spPr>
        <a:xfrm>
          <a:off x="392144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E3E8378-91CE-4E86-BA3F-743ADACEC3C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218</xdr:col>
      <xdr:colOff>0</xdr:colOff>
      <xdr:row>15</xdr:row>
      <xdr:rowOff>0</xdr:rowOff>
    </xdr:from>
    <xdr:to>
      <xdr:col>219</xdr:col>
      <xdr:colOff>0</xdr:colOff>
      <xdr:row>16</xdr:row>
      <xdr:rowOff>0</xdr:rowOff>
    </xdr:to>
    <xdr:sp macro="" textlink="$HK$13">
      <xdr:nvSpPr>
        <xdr:cNvPr id="226" name="Label211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SpPr txBox="1"/>
      </xdr:nvSpPr>
      <xdr:spPr>
        <a:xfrm>
          <a:off x="393954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449C295-5258-4BD8-A5BC-556CB59F83F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29</a:t>
          </a:fld>
          <a:endParaRPr lang="en-GB" sz="1100"/>
        </a:p>
      </xdr:txBody>
    </xdr:sp>
    <xdr:clientData/>
  </xdr:twoCellAnchor>
  <xdr:twoCellAnchor>
    <xdr:from>
      <xdr:col>219</xdr:col>
      <xdr:colOff>0</xdr:colOff>
      <xdr:row>15</xdr:row>
      <xdr:rowOff>0</xdr:rowOff>
    </xdr:from>
    <xdr:to>
      <xdr:col>220</xdr:col>
      <xdr:colOff>0</xdr:colOff>
      <xdr:row>16</xdr:row>
      <xdr:rowOff>0</xdr:rowOff>
    </xdr:to>
    <xdr:sp macro="" textlink="$HL$13">
      <xdr:nvSpPr>
        <xdr:cNvPr id="227" name="Label212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SpPr txBox="1"/>
      </xdr:nvSpPr>
      <xdr:spPr>
        <a:xfrm>
          <a:off x="395763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457018F-C873-4730-946D-85CCA81C56F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220</xdr:col>
      <xdr:colOff>0</xdr:colOff>
      <xdr:row>15</xdr:row>
      <xdr:rowOff>0</xdr:rowOff>
    </xdr:from>
    <xdr:to>
      <xdr:col>221</xdr:col>
      <xdr:colOff>0</xdr:colOff>
      <xdr:row>16</xdr:row>
      <xdr:rowOff>0</xdr:rowOff>
    </xdr:to>
    <xdr:sp macro="" textlink="$HM$13">
      <xdr:nvSpPr>
        <xdr:cNvPr id="228" name="Label213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SpPr txBox="1"/>
      </xdr:nvSpPr>
      <xdr:spPr>
        <a:xfrm>
          <a:off x="397573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58367B0-487C-4BA8-BB25-BB3F190B61D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221</xdr:col>
      <xdr:colOff>0</xdr:colOff>
      <xdr:row>15</xdr:row>
      <xdr:rowOff>0</xdr:rowOff>
    </xdr:from>
    <xdr:to>
      <xdr:col>222</xdr:col>
      <xdr:colOff>0</xdr:colOff>
      <xdr:row>16</xdr:row>
      <xdr:rowOff>0</xdr:rowOff>
    </xdr:to>
    <xdr:sp macro="" textlink="$HN$13">
      <xdr:nvSpPr>
        <xdr:cNvPr id="229" name="Label214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SpPr txBox="1"/>
      </xdr:nvSpPr>
      <xdr:spPr>
        <a:xfrm>
          <a:off x="399383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0D81253-B336-4461-833C-36B04BAD952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222</xdr:col>
      <xdr:colOff>0</xdr:colOff>
      <xdr:row>15</xdr:row>
      <xdr:rowOff>0</xdr:rowOff>
    </xdr:from>
    <xdr:to>
      <xdr:col>223</xdr:col>
      <xdr:colOff>0</xdr:colOff>
      <xdr:row>16</xdr:row>
      <xdr:rowOff>0</xdr:rowOff>
    </xdr:to>
    <xdr:sp macro="" textlink="$HO$13">
      <xdr:nvSpPr>
        <xdr:cNvPr id="230" name="Label215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SpPr txBox="1"/>
      </xdr:nvSpPr>
      <xdr:spPr>
        <a:xfrm>
          <a:off x="401193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70B711F-A82E-43DC-BD00-A60EEEB6A91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223</xdr:col>
      <xdr:colOff>0</xdr:colOff>
      <xdr:row>15</xdr:row>
      <xdr:rowOff>0</xdr:rowOff>
    </xdr:from>
    <xdr:to>
      <xdr:col>224</xdr:col>
      <xdr:colOff>0</xdr:colOff>
      <xdr:row>16</xdr:row>
      <xdr:rowOff>0</xdr:rowOff>
    </xdr:to>
    <xdr:sp macro="" textlink="$HP$13">
      <xdr:nvSpPr>
        <xdr:cNvPr id="231" name="Label216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SpPr txBox="1"/>
      </xdr:nvSpPr>
      <xdr:spPr>
        <a:xfrm>
          <a:off x="403002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9F530C1-8075-4575-8258-21BC8D9B9EB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224</xdr:col>
      <xdr:colOff>0</xdr:colOff>
      <xdr:row>15</xdr:row>
      <xdr:rowOff>0</xdr:rowOff>
    </xdr:from>
    <xdr:to>
      <xdr:col>225</xdr:col>
      <xdr:colOff>0</xdr:colOff>
      <xdr:row>16</xdr:row>
      <xdr:rowOff>0</xdr:rowOff>
    </xdr:to>
    <xdr:sp macro="" textlink="$HQ$13">
      <xdr:nvSpPr>
        <xdr:cNvPr id="232" name="Label217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SpPr txBox="1"/>
      </xdr:nvSpPr>
      <xdr:spPr>
        <a:xfrm>
          <a:off x="404812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E35D093-575E-4C6C-A323-24EBCBC3C6B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225</xdr:col>
      <xdr:colOff>0</xdr:colOff>
      <xdr:row>15</xdr:row>
      <xdr:rowOff>0</xdr:rowOff>
    </xdr:from>
    <xdr:to>
      <xdr:col>226</xdr:col>
      <xdr:colOff>0</xdr:colOff>
      <xdr:row>16</xdr:row>
      <xdr:rowOff>0</xdr:rowOff>
    </xdr:to>
    <xdr:sp macro="" textlink="$HR$13">
      <xdr:nvSpPr>
        <xdr:cNvPr id="233" name="Label218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SpPr txBox="1"/>
      </xdr:nvSpPr>
      <xdr:spPr>
        <a:xfrm>
          <a:off x="406622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0D8BA4F-DD19-4FC0-AF16-8ED607B4ACA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5</a:t>
          </a:fld>
          <a:endParaRPr lang="en-GB" sz="1100"/>
        </a:p>
      </xdr:txBody>
    </xdr:sp>
    <xdr:clientData/>
  </xdr:twoCellAnchor>
  <xdr:twoCellAnchor>
    <xdr:from>
      <xdr:col>226</xdr:col>
      <xdr:colOff>0</xdr:colOff>
      <xdr:row>15</xdr:row>
      <xdr:rowOff>0</xdr:rowOff>
    </xdr:from>
    <xdr:to>
      <xdr:col>227</xdr:col>
      <xdr:colOff>0</xdr:colOff>
      <xdr:row>16</xdr:row>
      <xdr:rowOff>0</xdr:rowOff>
    </xdr:to>
    <xdr:sp macro="" textlink="$HS$13">
      <xdr:nvSpPr>
        <xdr:cNvPr id="234" name="Label219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SpPr txBox="1"/>
      </xdr:nvSpPr>
      <xdr:spPr>
        <a:xfrm>
          <a:off x="408432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1E84DFD-DEFB-4EB7-89FD-773FB0CD904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227</xdr:col>
      <xdr:colOff>0</xdr:colOff>
      <xdr:row>15</xdr:row>
      <xdr:rowOff>0</xdr:rowOff>
    </xdr:from>
    <xdr:to>
      <xdr:col>228</xdr:col>
      <xdr:colOff>0</xdr:colOff>
      <xdr:row>16</xdr:row>
      <xdr:rowOff>0</xdr:rowOff>
    </xdr:to>
    <xdr:sp macro="" textlink="$HT$13">
      <xdr:nvSpPr>
        <xdr:cNvPr id="235" name="Label220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SpPr txBox="1"/>
      </xdr:nvSpPr>
      <xdr:spPr>
        <a:xfrm>
          <a:off x="410241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37BD2D6-28FE-47BC-90DE-4050B30F893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228</xdr:col>
      <xdr:colOff>0</xdr:colOff>
      <xdr:row>15</xdr:row>
      <xdr:rowOff>0</xdr:rowOff>
    </xdr:from>
    <xdr:to>
      <xdr:col>229</xdr:col>
      <xdr:colOff>0</xdr:colOff>
      <xdr:row>16</xdr:row>
      <xdr:rowOff>0</xdr:rowOff>
    </xdr:to>
    <xdr:sp macro="" textlink="$HU$13">
      <xdr:nvSpPr>
        <xdr:cNvPr id="236" name="Label221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SpPr txBox="1"/>
      </xdr:nvSpPr>
      <xdr:spPr>
        <a:xfrm>
          <a:off x="412051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83F5D90-55CF-46EC-8726-14CEDC3B9B9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229</xdr:col>
      <xdr:colOff>0</xdr:colOff>
      <xdr:row>15</xdr:row>
      <xdr:rowOff>0</xdr:rowOff>
    </xdr:from>
    <xdr:to>
      <xdr:col>230</xdr:col>
      <xdr:colOff>0</xdr:colOff>
      <xdr:row>16</xdr:row>
      <xdr:rowOff>0</xdr:rowOff>
    </xdr:to>
    <xdr:sp macro="" textlink="$HV$13">
      <xdr:nvSpPr>
        <xdr:cNvPr id="237" name="Label222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SpPr txBox="1"/>
      </xdr:nvSpPr>
      <xdr:spPr>
        <a:xfrm>
          <a:off x="413861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8D2C41C-0440-4DC5-B49D-30FA10ACE50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230</xdr:col>
      <xdr:colOff>0</xdr:colOff>
      <xdr:row>15</xdr:row>
      <xdr:rowOff>0</xdr:rowOff>
    </xdr:from>
    <xdr:to>
      <xdr:col>231</xdr:col>
      <xdr:colOff>0</xdr:colOff>
      <xdr:row>16</xdr:row>
      <xdr:rowOff>0</xdr:rowOff>
    </xdr:to>
    <xdr:sp macro="" textlink="$HW$13">
      <xdr:nvSpPr>
        <xdr:cNvPr id="238" name="Label223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SpPr txBox="1"/>
      </xdr:nvSpPr>
      <xdr:spPr>
        <a:xfrm>
          <a:off x="415671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A5474E4-16A0-409C-AF89-C0C3180701B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231</xdr:col>
      <xdr:colOff>0</xdr:colOff>
      <xdr:row>15</xdr:row>
      <xdr:rowOff>0</xdr:rowOff>
    </xdr:from>
    <xdr:to>
      <xdr:col>232</xdr:col>
      <xdr:colOff>0</xdr:colOff>
      <xdr:row>16</xdr:row>
      <xdr:rowOff>0</xdr:rowOff>
    </xdr:to>
    <xdr:sp macro="" textlink="$HX$13">
      <xdr:nvSpPr>
        <xdr:cNvPr id="239" name="Label224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SpPr txBox="1"/>
      </xdr:nvSpPr>
      <xdr:spPr>
        <a:xfrm>
          <a:off x="417480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D4B3861-8E5B-4DD8-A856-0077AA6DDCC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232</xdr:col>
      <xdr:colOff>0</xdr:colOff>
      <xdr:row>15</xdr:row>
      <xdr:rowOff>0</xdr:rowOff>
    </xdr:from>
    <xdr:to>
      <xdr:col>233</xdr:col>
      <xdr:colOff>0</xdr:colOff>
      <xdr:row>16</xdr:row>
      <xdr:rowOff>0</xdr:rowOff>
    </xdr:to>
    <xdr:sp macro="" textlink="$HY$13">
      <xdr:nvSpPr>
        <xdr:cNvPr id="240" name="Label225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SpPr txBox="1"/>
      </xdr:nvSpPr>
      <xdr:spPr>
        <a:xfrm>
          <a:off x="419290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4FCAAC3-7F3A-434E-906A-023448DB89F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12</a:t>
          </a:fld>
          <a:endParaRPr lang="en-GB" sz="1100"/>
        </a:p>
      </xdr:txBody>
    </xdr:sp>
    <xdr:clientData/>
  </xdr:twoCellAnchor>
  <xdr:twoCellAnchor>
    <xdr:from>
      <xdr:col>233</xdr:col>
      <xdr:colOff>0</xdr:colOff>
      <xdr:row>15</xdr:row>
      <xdr:rowOff>0</xdr:rowOff>
    </xdr:from>
    <xdr:to>
      <xdr:col>234</xdr:col>
      <xdr:colOff>0</xdr:colOff>
      <xdr:row>16</xdr:row>
      <xdr:rowOff>0</xdr:rowOff>
    </xdr:to>
    <xdr:sp macro="" textlink="$HZ$13">
      <xdr:nvSpPr>
        <xdr:cNvPr id="241" name="Label226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SpPr txBox="1"/>
      </xdr:nvSpPr>
      <xdr:spPr>
        <a:xfrm>
          <a:off x="421100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915B2AE-BE92-48BA-AF2A-6EC3FD8FAC4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234</xdr:col>
      <xdr:colOff>0</xdr:colOff>
      <xdr:row>15</xdr:row>
      <xdr:rowOff>0</xdr:rowOff>
    </xdr:from>
    <xdr:to>
      <xdr:col>235</xdr:col>
      <xdr:colOff>0</xdr:colOff>
      <xdr:row>16</xdr:row>
      <xdr:rowOff>0</xdr:rowOff>
    </xdr:to>
    <xdr:sp macro="" textlink="$IA$13">
      <xdr:nvSpPr>
        <xdr:cNvPr id="242" name="Label227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SpPr txBox="1"/>
      </xdr:nvSpPr>
      <xdr:spPr>
        <a:xfrm>
          <a:off x="422910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0E6811A-4975-4BCC-8E7D-14C3BD0F7A5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235</xdr:col>
      <xdr:colOff>0</xdr:colOff>
      <xdr:row>15</xdr:row>
      <xdr:rowOff>0</xdr:rowOff>
    </xdr:from>
    <xdr:to>
      <xdr:col>236</xdr:col>
      <xdr:colOff>0</xdr:colOff>
      <xdr:row>16</xdr:row>
      <xdr:rowOff>0</xdr:rowOff>
    </xdr:to>
    <xdr:sp macro="" textlink="$IB$13">
      <xdr:nvSpPr>
        <xdr:cNvPr id="243" name="Label228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SpPr txBox="1"/>
      </xdr:nvSpPr>
      <xdr:spPr>
        <a:xfrm>
          <a:off x="424719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FBA6923-7CE5-44F3-80F6-6E31B5EAE61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236</xdr:col>
      <xdr:colOff>0</xdr:colOff>
      <xdr:row>15</xdr:row>
      <xdr:rowOff>0</xdr:rowOff>
    </xdr:from>
    <xdr:to>
      <xdr:col>237</xdr:col>
      <xdr:colOff>0</xdr:colOff>
      <xdr:row>16</xdr:row>
      <xdr:rowOff>0</xdr:rowOff>
    </xdr:to>
    <xdr:sp macro="" textlink="$IC$13">
      <xdr:nvSpPr>
        <xdr:cNvPr id="244" name="Label229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SpPr txBox="1"/>
      </xdr:nvSpPr>
      <xdr:spPr>
        <a:xfrm>
          <a:off x="426529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BE97C0A-6564-4BAB-BEC7-43EB56E89AD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237</xdr:col>
      <xdr:colOff>0</xdr:colOff>
      <xdr:row>15</xdr:row>
      <xdr:rowOff>0</xdr:rowOff>
    </xdr:from>
    <xdr:to>
      <xdr:col>238</xdr:col>
      <xdr:colOff>0</xdr:colOff>
      <xdr:row>16</xdr:row>
      <xdr:rowOff>0</xdr:rowOff>
    </xdr:to>
    <xdr:sp macro="" textlink="$ID$13">
      <xdr:nvSpPr>
        <xdr:cNvPr id="245" name="Label230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SpPr txBox="1"/>
      </xdr:nvSpPr>
      <xdr:spPr>
        <a:xfrm>
          <a:off x="428339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EE44C05-3E67-4E53-929A-E4FF5F8E46E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238</xdr:col>
      <xdr:colOff>0</xdr:colOff>
      <xdr:row>15</xdr:row>
      <xdr:rowOff>0</xdr:rowOff>
    </xdr:from>
    <xdr:to>
      <xdr:col>239</xdr:col>
      <xdr:colOff>0</xdr:colOff>
      <xdr:row>16</xdr:row>
      <xdr:rowOff>0</xdr:rowOff>
    </xdr:to>
    <xdr:sp macro="" textlink="$IE$13">
      <xdr:nvSpPr>
        <xdr:cNvPr id="246" name="Label231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SpPr txBox="1"/>
      </xdr:nvSpPr>
      <xdr:spPr>
        <a:xfrm>
          <a:off x="430149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E0AA0D0-9009-4C82-9A4E-4E29E96D81B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239</xdr:col>
      <xdr:colOff>0</xdr:colOff>
      <xdr:row>15</xdr:row>
      <xdr:rowOff>0</xdr:rowOff>
    </xdr:from>
    <xdr:to>
      <xdr:col>240</xdr:col>
      <xdr:colOff>0</xdr:colOff>
      <xdr:row>16</xdr:row>
      <xdr:rowOff>0</xdr:rowOff>
    </xdr:to>
    <xdr:sp macro="" textlink="$IF$13">
      <xdr:nvSpPr>
        <xdr:cNvPr id="247" name="Label232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SpPr txBox="1"/>
      </xdr:nvSpPr>
      <xdr:spPr>
        <a:xfrm>
          <a:off x="431958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56D58DE-9A3D-42A3-A229-4D6DE98334E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19</a:t>
          </a:fld>
          <a:endParaRPr lang="en-GB" sz="1100"/>
        </a:p>
      </xdr:txBody>
    </xdr:sp>
    <xdr:clientData/>
  </xdr:twoCellAnchor>
  <xdr:twoCellAnchor>
    <xdr:from>
      <xdr:col>240</xdr:col>
      <xdr:colOff>0</xdr:colOff>
      <xdr:row>15</xdr:row>
      <xdr:rowOff>0</xdr:rowOff>
    </xdr:from>
    <xdr:to>
      <xdr:col>241</xdr:col>
      <xdr:colOff>0</xdr:colOff>
      <xdr:row>16</xdr:row>
      <xdr:rowOff>0</xdr:rowOff>
    </xdr:to>
    <xdr:sp macro="" textlink="$IG$13">
      <xdr:nvSpPr>
        <xdr:cNvPr id="248" name="Label233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SpPr txBox="1"/>
      </xdr:nvSpPr>
      <xdr:spPr>
        <a:xfrm>
          <a:off x="433768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8B89E38-DDAF-4D9D-AFBB-B2173C4184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241</xdr:col>
      <xdr:colOff>0</xdr:colOff>
      <xdr:row>15</xdr:row>
      <xdr:rowOff>0</xdr:rowOff>
    </xdr:from>
    <xdr:to>
      <xdr:col>242</xdr:col>
      <xdr:colOff>0</xdr:colOff>
      <xdr:row>16</xdr:row>
      <xdr:rowOff>0</xdr:rowOff>
    </xdr:to>
    <xdr:sp macro="" textlink="$IH$13">
      <xdr:nvSpPr>
        <xdr:cNvPr id="249" name="Label234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SpPr txBox="1"/>
      </xdr:nvSpPr>
      <xdr:spPr>
        <a:xfrm>
          <a:off x="435578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C6ABC3F-F87C-40E3-820B-67E25BF612F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242</xdr:col>
      <xdr:colOff>0</xdr:colOff>
      <xdr:row>15</xdr:row>
      <xdr:rowOff>0</xdr:rowOff>
    </xdr:from>
    <xdr:to>
      <xdr:col>243</xdr:col>
      <xdr:colOff>0</xdr:colOff>
      <xdr:row>16</xdr:row>
      <xdr:rowOff>0</xdr:rowOff>
    </xdr:to>
    <xdr:sp macro="" textlink="$II$13">
      <xdr:nvSpPr>
        <xdr:cNvPr id="250" name="Label235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SpPr txBox="1"/>
      </xdr:nvSpPr>
      <xdr:spPr>
        <a:xfrm>
          <a:off x="437388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E0F68BD-67DE-4315-A5C2-AFBC40AD408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243</xdr:col>
      <xdr:colOff>0</xdr:colOff>
      <xdr:row>15</xdr:row>
      <xdr:rowOff>0</xdr:rowOff>
    </xdr:from>
    <xdr:to>
      <xdr:col>244</xdr:col>
      <xdr:colOff>0</xdr:colOff>
      <xdr:row>16</xdr:row>
      <xdr:rowOff>0</xdr:rowOff>
    </xdr:to>
    <xdr:sp macro="" textlink="$IJ$13">
      <xdr:nvSpPr>
        <xdr:cNvPr id="251" name="Label236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SpPr txBox="1"/>
      </xdr:nvSpPr>
      <xdr:spPr>
        <a:xfrm>
          <a:off x="439197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DFE4D09-DF0E-422F-9C66-72F57E4434B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244</xdr:col>
      <xdr:colOff>0</xdr:colOff>
      <xdr:row>15</xdr:row>
      <xdr:rowOff>0</xdr:rowOff>
    </xdr:from>
    <xdr:to>
      <xdr:col>245</xdr:col>
      <xdr:colOff>0</xdr:colOff>
      <xdr:row>16</xdr:row>
      <xdr:rowOff>0</xdr:rowOff>
    </xdr:to>
    <xdr:sp macro="" textlink="$IK$13">
      <xdr:nvSpPr>
        <xdr:cNvPr id="252" name="Label237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SpPr txBox="1"/>
      </xdr:nvSpPr>
      <xdr:spPr>
        <a:xfrm>
          <a:off x="441007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B76C5BA-0168-4FD9-95C0-60761975642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245</xdr:col>
      <xdr:colOff>0</xdr:colOff>
      <xdr:row>15</xdr:row>
      <xdr:rowOff>0</xdr:rowOff>
    </xdr:from>
    <xdr:to>
      <xdr:col>246</xdr:col>
      <xdr:colOff>0</xdr:colOff>
      <xdr:row>16</xdr:row>
      <xdr:rowOff>0</xdr:rowOff>
    </xdr:to>
    <xdr:sp macro="" textlink="$IL$13">
      <xdr:nvSpPr>
        <xdr:cNvPr id="253" name="Label238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SpPr txBox="1"/>
      </xdr:nvSpPr>
      <xdr:spPr>
        <a:xfrm>
          <a:off x="442817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F9A4AD6-AA6B-4B7C-A0F0-7D442C5BFB8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246</xdr:col>
      <xdr:colOff>0</xdr:colOff>
      <xdr:row>15</xdr:row>
      <xdr:rowOff>0</xdr:rowOff>
    </xdr:from>
    <xdr:to>
      <xdr:col>247</xdr:col>
      <xdr:colOff>0</xdr:colOff>
      <xdr:row>16</xdr:row>
      <xdr:rowOff>0</xdr:rowOff>
    </xdr:to>
    <xdr:sp macro="" textlink="$IM$13">
      <xdr:nvSpPr>
        <xdr:cNvPr id="254" name="Label239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SpPr txBox="1"/>
      </xdr:nvSpPr>
      <xdr:spPr>
        <a:xfrm>
          <a:off x="444627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A4E5C80-1C8C-447A-97DA-7DB95369356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26</a:t>
          </a:fld>
          <a:endParaRPr lang="en-GB" sz="1100"/>
        </a:p>
      </xdr:txBody>
    </xdr:sp>
    <xdr:clientData/>
  </xdr:twoCellAnchor>
  <xdr:twoCellAnchor>
    <xdr:from>
      <xdr:col>247</xdr:col>
      <xdr:colOff>0</xdr:colOff>
      <xdr:row>15</xdr:row>
      <xdr:rowOff>0</xdr:rowOff>
    </xdr:from>
    <xdr:to>
      <xdr:col>248</xdr:col>
      <xdr:colOff>0</xdr:colOff>
      <xdr:row>16</xdr:row>
      <xdr:rowOff>0</xdr:rowOff>
    </xdr:to>
    <xdr:sp macro="" textlink="$IN$13">
      <xdr:nvSpPr>
        <xdr:cNvPr id="255" name="Label240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SpPr txBox="1"/>
      </xdr:nvSpPr>
      <xdr:spPr>
        <a:xfrm>
          <a:off x="446436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496FA15-487D-408C-8E92-330F5EEB5B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248</xdr:col>
      <xdr:colOff>0</xdr:colOff>
      <xdr:row>15</xdr:row>
      <xdr:rowOff>0</xdr:rowOff>
    </xdr:from>
    <xdr:to>
      <xdr:col>249</xdr:col>
      <xdr:colOff>0</xdr:colOff>
      <xdr:row>16</xdr:row>
      <xdr:rowOff>0</xdr:rowOff>
    </xdr:to>
    <xdr:sp macro="" textlink="$IO$13">
      <xdr:nvSpPr>
        <xdr:cNvPr id="256" name="Label241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SpPr txBox="1"/>
      </xdr:nvSpPr>
      <xdr:spPr>
        <a:xfrm>
          <a:off x="448246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7CADCCA-15A2-4697-B2D4-D0A8B99B398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249</xdr:col>
      <xdr:colOff>0</xdr:colOff>
      <xdr:row>15</xdr:row>
      <xdr:rowOff>0</xdr:rowOff>
    </xdr:from>
    <xdr:to>
      <xdr:col>250</xdr:col>
      <xdr:colOff>0</xdr:colOff>
      <xdr:row>16</xdr:row>
      <xdr:rowOff>0</xdr:rowOff>
    </xdr:to>
    <xdr:sp macro="" textlink="$IP$13">
      <xdr:nvSpPr>
        <xdr:cNvPr id="257" name="Label242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SpPr txBox="1"/>
      </xdr:nvSpPr>
      <xdr:spPr>
        <a:xfrm>
          <a:off x="450056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19E36F4-427C-4006-B7D7-2E4580806AD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250</xdr:col>
      <xdr:colOff>0</xdr:colOff>
      <xdr:row>15</xdr:row>
      <xdr:rowOff>0</xdr:rowOff>
    </xdr:from>
    <xdr:to>
      <xdr:col>251</xdr:col>
      <xdr:colOff>0</xdr:colOff>
      <xdr:row>16</xdr:row>
      <xdr:rowOff>0</xdr:rowOff>
    </xdr:to>
    <xdr:sp macro="" textlink="$IQ$13">
      <xdr:nvSpPr>
        <xdr:cNvPr id="258" name="Label243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SpPr txBox="1"/>
      </xdr:nvSpPr>
      <xdr:spPr>
        <a:xfrm>
          <a:off x="451866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98C29BE-62F7-4996-A3A0-1E557CB36E8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251</xdr:col>
      <xdr:colOff>0</xdr:colOff>
      <xdr:row>15</xdr:row>
      <xdr:rowOff>0</xdr:rowOff>
    </xdr:from>
    <xdr:to>
      <xdr:col>252</xdr:col>
      <xdr:colOff>0</xdr:colOff>
      <xdr:row>16</xdr:row>
      <xdr:rowOff>0</xdr:rowOff>
    </xdr:to>
    <xdr:sp macro="" textlink="$IR$13">
      <xdr:nvSpPr>
        <xdr:cNvPr id="259" name="Label244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SpPr txBox="1"/>
      </xdr:nvSpPr>
      <xdr:spPr>
        <a:xfrm>
          <a:off x="453675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6B250E6-5C3D-4E55-9CC5-4853C6B8D3F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252</xdr:col>
      <xdr:colOff>0</xdr:colOff>
      <xdr:row>15</xdr:row>
      <xdr:rowOff>0</xdr:rowOff>
    </xdr:from>
    <xdr:to>
      <xdr:col>253</xdr:col>
      <xdr:colOff>0</xdr:colOff>
      <xdr:row>16</xdr:row>
      <xdr:rowOff>0</xdr:rowOff>
    </xdr:to>
    <xdr:sp macro="" textlink="$IS$13">
      <xdr:nvSpPr>
        <xdr:cNvPr id="260" name="Label245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SpPr txBox="1"/>
      </xdr:nvSpPr>
      <xdr:spPr>
        <a:xfrm>
          <a:off x="455485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C48C86C-C67D-4A16-B47C-E63CB11B082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253</xdr:col>
      <xdr:colOff>0</xdr:colOff>
      <xdr:row>15</xdr:row>
      <xdr:rowOff>0</xdr:rowOff>
    </xdr:from>
    <xdr:to>
      <xdr:col>254</xdr:col>
      <xdr:colOff>0</xdr:colOff>
      <xdr:row>16</xdr:row>
      <xdr:rowOff>0</xdr:rowOff>
    </xdr:to>
    <xdr:sp macro="" textlink="$IT$13">
      <xdr:nvSpPr>
        <xdr:cNvPr id="261" name="Label246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SpPr txBox="1"/>
      </xdr:nvSpPr>
      <xdr:spPr>
        <a:xfrm>
          <a:off x="457295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3B5278C-5557-45DD-A3EA-675F0F3ED58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</a:t>
          </a:fld>
          <a:endParaRPr lang="en-GB" sz="1100"/>
        </a:p>
      </xdr:txBody>
    </xdr:sp>
    <xdr:clientData/>
  </xdr:twoCellAnchor>
  <xdr:twoCellAnchor>
    <xdr:from>
      <xdr:col>254</xdr:col>
      <xdr:colOff>0</xdr:colOff>
      <xdr:row>15</xdr:row>
      <xdr:rowOff>0</xdr:rowOff>
    </xdr:from>
    <xdr:to>
      <xdr:col>255</xdr:col>
      <xdr:colOff>0</xdr:colOff>
      <xdr:row>16</xdr:row>
      <xdr:rowOff>0</xdr:rowOff>
    </xdr:to>
    <xdr:sp macro="" textlink="$IU$13">
      <xdr:nvSpPr>
        <xdr:cNvPr id="262" name="Label247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SpPr txBox="1"/>
      </xdr:nvSpPr>
      <xdr:spPr>
        <a:xfrm>
          <a:off x="459105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BA702FE-8276-4D51-952D-9A030F707E0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255</xdr:col>
      <xdr:colOff>0</xdr:colOff>
      <xdr:row>15</xdr:row>
      <xdr:rowOff>0</xdr:rowOff>
    </xdr:from>
    <xdr:to>
      <xdr:col>256</xdr:col>
      <xdr:colOff>0</xdr:colOff>
      <xdr:row>16</xdr:row>
      <xdr:rowOff>0</xdr:rowOff>
    </xdr:to>
    <xdr:sp macro="" textlink="$IV$13">
      <xdr:nvSpPr>
        <xdr:cNvPr id="263" name="Label248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SpPr txBox="1"/>
      </xdr:nvSpPr>
      <xdr:spPr>
        <a:xfrm>
          <a:off x="460914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1288111-8164-4CBA-81E9-4E28C2A09B5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256</xdr:col>
      <xdr:colOff>0</xdr:colOff>
      <xdr:row>15</xdr:row>
      <xdr:rowOff>0</xdr:rowOff>
    </xdr:from>
    <xdr:to>
      <xdr:col>257</xdr:col>
      <xdr:colOff>0</xdr:colOff>
      <xdr:row>16</xdr:row>
      <xdr:rowOff>0</xdr:rowOff>
    </xdr:to>
    <xdr:sp macro="" textlink="$IW$13">
      <xdr:nvSpPr>
        <xdr:cNvPr id="264" name="Label249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SpPr txBox="1"/>
      </xdr:nvSpPr>
      <xdr:spPr>
        <a:xfrm>
          <a:off x="462724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C0796B1-1966-4B2D-990F-75927A2EFF0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257</xdr:col>
      <xdr:colOff>0</xdr:colOff>
      <xdr:row>15</xdr:row>
      <xdr:rowOff>0</xdr:rowOff>
    </xdr:from>
    <xdr:to>
      <xdr:col>258</xdr:col>
      <xdr:colOff>0</xdr:colOff>
      <xdr:row>16</xdr:row>
      <xdr:rowOff>0</xdr:rowOff>
    </xdr:to>
    <xdr:sp macro="" textlink="$IX$13">
      <xdr:nvSpPr>
        <xdr:cNvPr id="265" name="Label250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SpPr txBox="1"/>
      </xdr:nvSpPr>
      <xdr:spPr>
        <a:xfrm>
          <a:off x="464534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399A282-855D-4633-A39D-5536CA0B360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258</xdr:col>
      <xdr:colOff>0</xdr:colOff>
      <xdr:row>15</xdr:row>
      <xdr:rowOff>0</xdr:rowOff>
    </xdr:from>
    <xdr:to>
      <xdr:col>259</xdr:col>
      <xdr:colOff>0</xdr:colOff>
      <xdr:row>16</xdr:row>
      <xdr:rowOff>0</xdr:rowOff>
    </xdr:to>
    <xdr:sp macro="" textlink="$IY$13">
      <xdr:nvSpPr>
        <xdr:cNvPr id="266" name="Label251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SpPr txBox="1"/>
      </xdr:nvSpPr>
      <xdr:spPr>
        <a:xfrm>
          <a:off x="466344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E43F8B6-35DD-49B0-820A-F401AC18044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259</xdr:col>
      <xdr:colOff>0</xdr:colOff>
      <xdr:row>15</xdr:row>
      <xdr:rowOff>0</xdr:rowOff>
    </xdr:from>
    <xdr:to>
      <xdr:col>260</xdr:col>
      <xdr:colOff>0</xdr:colOff>
      <xdr:row>16</xdr:row>
      <xdr:rowOff>0</xdr:rowOff>
    </xdr:to>
    <xdr:sp macro="" textlink="$IZ$13">
      <xdr:nvSpPr>
        <xdr:cNvPr id="267" name="Label252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SpPr txBox="1"/>
      </xdr:nvSpPr>
      <xdr:spPr>
        <a:xfrm>
          <a:off x="468153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68DCE9B-12D3-42D6-A86E-3A37B0862F1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260</xdr:col>
      <xdr:colOff>0</xdr:colOff>
      <xdr:row>15</xdr:row>
      <xdr:rowOff>0</xdr:rowOff>
    </xdr:from>
    <xdr:to>
      <xdr:col>261</xdr:col>
      <xdr:colOff>0</xdr:colOff>
      <xdr:row>16</xdr:row>
      <xdr:rowOff>0</xdr:rowOff>
    </xdr:to>
    <xdr:sp macro="" textlink="$JA$13">
      <xdr:nvSpPr>
        <xdr:cNvPr id="268" name="Label253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SpPr txBox="1"/>
      </xdr:nvSpPr>
      <xdr:spPr>
        <a:xfrm>
          <a:off x="469963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7C23250-09DF-4146-BBEB-3F430B6F6C2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9</a:t>
          </a:fld>
          <a:endParaRPr lang="en-GB" sz="1100"/>
        </a:p>
      </xdr:txBody>
    </xdr:sp>
    <xdr:clientData/>
  </xdr:twoCellAnchor>
  <xdr:twoCellAnchor>
    <xdr:from>
      <xdr:col>261</xdr:col>
      <xdr:colOff>0</xdr:colOff>
      <xdr:row>15</xdr:row>
      <xdr:rowOff>0</xdr:rowOff>
    </xdr:from>
    <xdr:to>
      <xdr:col>262</xdr:col>
      <xdr:colOff>0</xdr:colOff>
      <xdr:row>16</xdr:row>
      <xdr:rowOff>0</xdr:rowOff>
    </xdr:to>
    <xdr:sp macro="" textlink="$JB$13">
      <xdr:nvSpPr>
        <xdr:cNvPr id="269" name="Label254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SpPr txBox="1"/>
      </xdr:nvSpPr>
      <xdr:spPr>
        <a:xfrm>
          <a:off x="471773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935CDC1-1F01-47D9-B148-D9DC165EBF1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262</xdr:col>
      <xdr:colOff>0</xdr:colOff>
      <xdr:row>15</xdr:row>
      <xdr:rowOff>0</xdr:rowOff>
    </xdr:from>
    <xdr:to>
      <xdr:col>263</xdr:col>
      <xdr:colOff>0</xdr:colOff>
      <xdr:row>16</xdr:row>
      <xdr:rowOff>0</xdr:rowOff>
    </xdr:to>
    <xdr:sp macro="" textlink="$JC$13">
      <xdr:nvSpPr>
        <xdr:cNvPr id="270" name="Label255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SpPr txBox="1"/>
      </xdr:nvSpPr>
      <xdr:spPr>
        <a:xfrm>
          <a:off x="473583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0559571-5CFA-4862-A249-BD4AA8C8D77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263</xdr:col>
      <xdr:colOff>0</xdr:colOff>
      <xdr:row>15</xdr:row>
      <xdr:rowOff>0</xdr:rowOff>
    </xdr:from>
    <xdr:to>
      <xdr:col>264</xdr:col>
      <xdr:colOff>0</xdr:colOff>
      <xdr:row>16</xdr:row>
      <xdr:rowOff>0</xdr:rowOff>
    </xdr:to>
    <xdr:sp macro="" textlink="$JD$13">
      <xdr:nvSpPr>
        <xdr:cNvPr id="271" name="Label256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SpPr txBox="1"/>
      </xdr:nvSpPr>
      <xdr:spPr>
        <a:xfrm>
          <a:off x="475392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3F0544B-D81D-420F-B96E-AFCC96A9587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264</xdr:col>
      <xdr:colOff>0</xdr:colOff>
      <xdr:row>15</xdr:row>
      <xdr:rowOff>0</xdr:rowOff>
    </xdr:from>
    <xdr:to>
      <xdr:col>265</xdr:col>
      <xdr:colOff>0</xdr:colOff>
      <xdr:row>16</xdr:row>
      <xdr:rowOff>0</xdr:rowOff>
    </xdr:to>
    <xdr:sp macro="" textlink="$JE$13">
      <xdr:nvSpPr>
        <xdr:cNvPr id="272" name="Label257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SpPr txBox="1"/>
      </xdr:nvSpPr>
      <xdr:spPr>
        <a:xfrm>
          <a:off x="477202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AD3F374-E1B5-4675-874B-570670F9E8A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265</xdr:col>
      <xdr:colOff>0</xdr:colOff>
      <xdr:row>15</xdr:row>
      <xdr:rowOff>0</xdr:rowOff>
    </xdr:from>
    <xdr:to>
      <xdr:col>266</xdr:col>
      <xdr:colOff>0</xdr:colOff>
      <xdr:row>16</xdr:row>
      <xdr:rowOff>0</xdr:rowOff>
    </xdr:to>
    <xdr:sp macro="" textlink="$JF$13">
      <xdr:nvSpPr>
        <xdr:cNvPr id="273" name="Label258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SpPr txBox="1"/>
      </xdr:nvSpPr>
      <xdr:spPr>
        <a:xfrm>
          <a:off x="479012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B53FD86-4F2B-43FB-923A-E3524E00D0A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266</xdr:col>
      <xdr:colOff>0</xdr:colOff>
      <xdr:row>15</xdr:row>
      <xdr:rowOff>0</xdr:rowOff>
    </xdr:from>
    <xdr:to>
      <xdr:col>267</xdr:col>
      <xdr:colOff>0</xdr:colOff>
      <xdr:row>16</xdr:row>
      <xdr:rowOff>0</xdr:rowOff>
    </xdr:to>
    <xdr:sp macro="" textlink="$JG$13">
      <xdr:nvSpPr>
        <xdr:cNvPr id="274" name="Label259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SpPr txBox="1"/>
      </xdr:nvSpPr>
      <xdr:spPr>
        <a:xfrm>
          <a:off x="480822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450651C-17C7-4430-ADD8-BBDB5CD0828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267</xdr:col>
      <xdr:colOff>0</xdr:colOff>
      <xdr:row>15</xdr:row>
      <xdr:rowOff>0</xdr:rowOff>
    </xdr:from>
    <xdr:to>
      <xdr:col>268</xdr:col>
      <xdr:colOff>0</xdr:colOff>
      <xdr:row>16</xdr:row>
      <xdr:rowOff>0</xdr:rowOff>
    </xdr:to>
    <xdr:sp macro="" textlink="$JH$13">
      <xdr:nvSpPr>
        <xdr:cNvPr id="275" name="Label260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SpPr txBox="1"/>
      </xdr:nvSpPr>
      <xdr:spPr>
        <a:xfrm>
          <a:off x="482631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07C9758-80C4-419D-9B94-CCB0C6BAEE6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16</a:t>
          </a:fld>
          <a:endParaRPr lang="en-GB" sz="1100"/>
        </a:p>
      </xdr:txBody>
    </xdr:sp>
    <xdr:clientData/>
  </xdr:twoCellAnchor>
  <xdr:twoCellAnchor>
    <xdr:from>
      <xdr:col>268</xdr:col>
      <xdr:colOff>0</xdr:colOff>
      <xdr:row>15</xdr:row>
      <xdr:rowOff>0</xdr:rowOff>
    </xdr:from>
    <xdr:to>
      <xdr:col>269</xdr:col>
      <xdr:colOff>0</xdr:colOff>
      <xdr:row>16</xdr:row>
      <xdr:rowOff>0</xdr:rowOff>
    </xdr:to>
    <xdr:sp macro="" textlink="$JI$13">
      <xdr:nvSpPr>
        <xdr:cNvPr id="276" name="Label261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SpPr txBox="1"/>
      </xdr:nvSpPr>
      <xdr:spPr>
        <a:xfrm>
          <a:off x="484441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0273299-A8CE-451E-92A6-86C2C4FD3E2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269</xdr:col>
      <xdr:colOff>0</xdr:colOff>
      <xdr:row>15</xdr:row>
      <xdr:rowOff>0</xdr:rowOff>
    </xdr:from>
    <xdr:to>
      <xdr:col>270</xdr:col>
      <xdr:colOff>0</xdr:colOff>
      <xdr:row>16</xdr:row>
      <xdr:rowOff>0</xdr:rowOff>
    </xdr:to>
    <xdr:sp macro="" textlink="$JJ$13">
      <xdr:nvSpPr>
        <xdr:cNvPr id="277" name="Label262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SpPr txBox="1"/>
      </xdr:nvSpPr>
      <xdr:spPr>
        <a:xfrm>
          <a:off x="486251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53544E6-E1F7-40C9-A7A8-48509F6208F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270</xdr:col>
      <xdr:colOff>0</xdr:colOff>
      <xdr:row>15</xdr:row>
      <xdr:rowOff>0</xdr:rowOff>
    </xdr:from>
    <xdr:to>
      <xdr:col>271</xdr:col>
      <xdr:colOff>0</xdr:colOff>
      <xdr:row>16</xdr:row>
      <xdr:rowOff>0</xdr:rowOff>
    </xdr:to>
    <xdr:sp macro="" textlink="$JK$13">
      <xdr:nvSpPr>
        <xdr:cNvPr id="278" name="Label263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SpPr txBox="1"/>
      </xdr:nvSpPr>
      <xdr:spPr>
        <a:xfrm>
          <a:off x="488061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CB51086-674F-4EE2-B76B-C48D506A235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271</xdr:col>
      <xdr:colOff>0</xdr:colOff>
      <xdr:row>15</xdr:row>
      <xdr:rowOff>0</xdr:rowOff>
    </xdr:from>
    <xdr:to>
      <xdr:col>272</xdr:col>
      <xdr:colOff>0</xdr:colOff>
      <xdr:row>16</xdr:row>
      <xdr:rowOff>0</xdr:rowOff>
    </xdr:to>
    <xdr:sp macro="" textlink="$JL$13">
      <xdr:nvSpPr>
        <xdr:cNvPr id="279" name="Label264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SpPr txBox="1"/>
      </xdr:nvSpPr>
      <xdr:spPr>
        <a:xfrm>
          <a:off x="489870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F83B495-F4BD-4C5C-A537-69B03A6F2DF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272</xdr:col>
      <xdr:colOff>0</xdr:colOff>
      <xdr:row>15</xdr:row>
      <xdr:rowOff>0</xdr:rowOff>
    </xdr:from>
    <xdr:to>
      <xdr:col>273</xdr:col>
      <xdr:colOff>0</xdr:colOff>
      <xdr:row>16</xdr:row>
      <xdr:rowOff>0</xdr:rowOff>
    </xdr:to>
    <xdr:sp macro="" textlink="$JM$13">
      <xdr:nvSpPr>
        <xdr:cNvPr id="280" name="Label265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SpPr txBox="1"/>
      </xdr:nvSpPr>
      <xdr:spPr>
        <a:xfrm>
          <a:off x="491680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57DE3D3-4061-434B-9CA7-376A889B088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273</xdr:col>
      <xdr:colOff>0</xdr:colOff>
      <xdr:row>15</xdr:row>
      <xdr:rowOff>0</xdr:rowOff>
    </xdr:from>
    <xdr:to>
      <xdr:col>274</xdr:col>
      <xdr:colOff>0</xdr:colOff>
      <xdr:row>16</xdr:row>
      <xdr:rowOff>0</xdr:rowOff>
    </xdr:to>
    <xdr:sp macro="" textlink="$JN$13">
      <xdr:nvSpPr>
        <xdr:cNvPr id="281" name="Label266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SpPr txBox="1"/>
      </xdr:nvSpPr>
      <xdr:spPr>
        <a:xfrm>
          <a:off x="493490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9851BBE-0CB5-4BAC-B618-42AD1E586F5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274</xdr:col>
      <xdr:colOff>0</xdr:colOff>
      <xdr:row>15</xdr:row>
      <xdr:rowOff>0</xdr:rowOff>
    </xdr:from>
    <xdr:to>
      <xdr:col>275</xdr:col>
      <xdr:colOff>0</xdr:colOff>
      <xdr:row>16</xdr:row>
      <xdr:rowOff>0</xdr:rowOff>
    </xdr:to>
    <xdr:sp macro="" textlink="$JO$13">
      <xdr:nvSpPr>
        <xdr:cNvPr id="282" name="Label267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SpPr txBox="1"/>
      </xdr:nvSpPr>
      <xdr:spPr>
        <a:xfrm>
          <a:off x="495300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225DFA6-E9BC-4A40-9934-0EDCD393D68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23</a:t>
          </a:fld>
          <a:endParaRPr lang="en-GB" sz="1100"/>
        </a:p>
      </xdr:txBody>
    </xdr:sp>
    <xdr:clientData/>
  </xdr:twoCellAnchor>
  <xdr:twoCellAnchor>
    <xdr:from>
      <xdr:col>275</xdr:col>
      <xdr:colOff>0</xdr:colOff>
      <xdr:row>15</xdr:row>
      <xdr:rowOff>0</xdr:rowOff>
    </xdr:from>
    <xdr:to>
      <xdr:col>276</xdr:col>
      <xdr:colOff>0</xdr:colOff>
      <xdr:row>16</xdr:row>
      <xdr:rowOff>0</xdr:rowOff>
    </xdr:to>
    <xdr:sp macro="" textlink="$JP$13">
      <xdr:nvSpPr>
        <xdr:cNvPr id="283" name="Label268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SpPr txBox="1"/>
      </xdr:nvSpPr>
      <xdr:spPr>
        <a:xfrm>
          <a:off x="497109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33F93C4-512C-4BD1-931C-4F3D9C9CE5C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276</xdr:col>
      <xdr:colOff>0</xdr:colOff>
      <xdr:row>15</xdr:row>
      <xdr:rowOff>0</xdr:rowOff>
    </xdr:from>
    <xdr:to>
      <xdr:col>277</xdr:col>
      <xdr:colOff>0</xdr:colOff>
      <xdr:row>16</xdr:row>
      <xdr:rowOff>0</xdr:rowOff>
    </xdr:to>
    <xdr:sp macro="" textlink="$JQ$13">
      <xdr:nvSpPr>
        <xdr:cNvPr id="284" name="Label269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SpPr txBox="1"/>
      </xdr:nvSpPr>
      <xdr:spPr>
        <a:xfrm>
          <a:off x="498919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FBD8031-2C21-410A-B35D-5FBAF2B3070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277</xdr:col>
      <xdr:colOff>0</xdr:colOff>
      <xdr:row>15</xdr:row>
      <xdr:rowOff>0</xdr:rowOff>
    </xdr:from>
    <xdr:to>
      <xdr:col>278</xdr:col>
      <xdr:colOff>0</xdr:colOff>
      <xdr:row>16</xdr:row>
      <xdr:rowOff>0</xdr:rowOff>
    </xdr:to>
    <xdr:sp macro="" textlink="$JR$13">
      <xdr:nvSpPr>
        <xdr:cNvPr id="285" name="Label270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SpPr txBox="1"/>
      </xdr:nvSpPr>
      <xdr:spPr>
        <a:xfrm>
          <a:off x="500729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296F904-F328-400C-9594-7995CAEE3BB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278</xdr:col>
      <xdr:colOff>0</xdr:colOff>
      <xdr:row>15</xdr:row>
      <xdr:rowOff>0</xdr:rowOff>
    </xdr:from>
    <xdr:to>
      <xdr:col>279</xdr:col>
      <xdr:colOff>0</xdr:colOff>
      <xdr:row>16</xdr:row>
      <xdr:rowOff>0</xdr:rowOff>
    </xdr:to>
    <xdr:sp macro="" textlink="$JS$13">
      <xdr:nvSpPr>
        <xdr:cNvPr id="286" name="Label271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SpPr txBox="1"/>
      </xdr:nvSpPr>
      <xdr:spPr>
        <a:xfrm>
          <a:off x="502539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6245555-FE09-4471-8B62-CF83BDBE85D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279</xdr:col>
      <xdr:colOff>0</xdr:colOff>
      <xdr:row>15</xdr:row>
      <xdr:rowOff>0</xdr:rowOff>
    </xdr:from>
    <xdr:to>
      <xdr:col>280</xdr:col>
      <xdr:colOff>0</xdr:colOff>
      <xdr:row>16</xdr:row>
      <xdr:rowOff>0</xdr:rowOff>
    </xdr:to>
    <xdr:sp macro="" textlink="$JT$13">
      <xdr:nvSpPr>
        <xdr:cNvPr id="287" name="Label272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SpPr txBox="1"/>
      </xdr:nvSpPr>
      <xdr:spPr>
        <a:xfrm>
          <a:off x="504348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DE9B611-B4E1-4E30-A20B-334A5A52DF9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280</xdr:col>
      <xdr:colOff>0</xdr:colOff>
      <xdr:row>15</xdr:row>
      <xdr:rowOff>0</xdr:rowOff>
    </xdr:from>
    <xdr:to>
      <xdr:col>281</xdr:col>
      <xdr:colOff>0</xdr:colOff>
      <xdr:row>16</xdr:row>
      <xdr:rowOff>0</xdr:rowOff>
    </xdr:to>
    <xdr:sp macro="" textlink="$JU$13">
      <xdr:nvSpPr>
        <xdr:cNvPr id="288" name="Label273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SpPr txBox="1"/>
      </xdr:nvSpPr>
      <xdr:spPr>
        <a:xfrm>
          <a:off x="506158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045089F-323B-416E-BF04-896D60C0F98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281</xdr:col>
      <xdr:colOff>0</xdr:colOff>
      <xdr:row>15</xdr:row>
      <xdr:rowOff>0</xdr:rowOff>
    </xdr:from>
    <xdr:to>
      <xdr:col>282</xdr:col>
      <xdr:colOff>0</xdr:colOff>
      <xdr:row>16</xdr:row>
      <xdr:rowOff>0</xdr:rowOff>
    </xdr:to>
    <xdr:sp macro="" textlink="$JV$13">
      <xdr:nvSpPr>
        <xdr:cNvPr id="289" name="Label274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SpPr txBox="1"/>
      </xdr:nvSpPr>
      <xdr:spPr>
        <a:xfrm>
          <a:off x="507968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C268019-40B6-4A7E-905F-E5B813175C1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30</a:t>
          </a:fld>
          <a:endParaRPr lang="en-GB" sz="1100"/>
        </a:p>
      </xdr:txBody>
    </xdr:sp>
    <xdr:clientData/>
  </xdr:twoCellAnchor>
  <xdr:twoCellAnchor>
    <xdr:from>
      <xdr:col>282</xdr:col>
      <xdr:colOff>0</xdr:colOff>
      <xdr:row>15</xdr:row>
      <xdr:rowOff>0</xdr:rowOff>
    </xdr:from>
    <xdr:to>
      <xdr:col>283</xdr:col>
      <xdr:colOff>0</xdr:colOff>
      <xdr:row>16</xdr:row>
      <xdr:rowOff>0</xdr:rowOff>
    </xdr:to>
    <xdr:sp macro="" textlink="$JW$13">
      <xdr:nvSpPr>
        <xdr:cNvPr id="290" name="Label275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SpPr txBox="1"/>
      </xdr:nvSpPr>
      <xdr:spPr>
        <a:xfrm>
          <a:off x="509778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724CA2E-6F80-40F0-83D9-BD448D6DC70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283</xdr:col>
      <xdr:colOff>0</xdr:colOff>
      <xdr:row>15</xdr:row>
      <xdr:rowOff>0</xdr:rowOff>
    </xdr:from>
    <xdr:to>
      <xdr:col>284</xdr:col>
      <xdr:colOff>0</xdr:colOff>
      <xdr:row>16</xdr:row>
      <xdr:rowOff>0</xdr:rowOff>
    </xdr:to>
    <xdr:sp macro="" textlink="$JX$13">
      <xdr:nvSpPr>
        <xdr:cNvPr id="291" name="Label276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SpPr txBox="1"/>
      </xdr:nvSpPr>
      <xdr:spPr>
        <a:xfrm>
          <a:off x="511587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8F67AEE-C8A5-4411-85C1-96815A11FC7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284</xdr:col>
      <xdr:colOff>0</xdr:colOff>
      <xdr:row>15</xdr:row>
      <xdr:rowOff>0</xdr:rowOff>
    </xdr:from>
    <xdr:to>
      <xdr:col>285</xdr:col>
      <xdr:colOff>0</xdr:colOff>
      <xdr:row>16</xdr:row>
      <xdr:rowOff>0</xdr:rowOff>
    </xdr:to>
    <xdr:sp macro="" textlink="$JY$13">
      <xdr:nvSpPr>
        <xdr:cNvPr id="292" name="Label277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SpPr txBox="1"/>
      </xdr:nvSpPr>
      <xdr:spPr>
        <a:xfrm>
          <a:off x="513397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C7FFB1E-4A1C-4C04-8C27-3469BF65A81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285</xdr:col>
      <xdr:colOff>0</xdr:colOff>
      <xdr:row>15</xdr:row>
      <xdr:rowOff>0</xdr:rowOff>
    </xdr:from>
    <xdr:to>
      <xdr:col>286</xdr:col>
      <xdr:colOff>0</xdr:colOff>
      <xdr:row>16</xdr:row>
      <xdr:rowOff>0</xdr:rowOff>
    </xdr:to>
    <xdr:sp macro="" textlink="$JZ$13">
      <xdr:nvSpPr>
        <xdr:cNvPr id="293" name="Label278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SpPr txBox="1"/>
      </xdr:nvSpPr>
      <xdr:spPr>
        <a:xfrm>
          <a:off x="515207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63504223-E07B-4727-8B45-717976117B8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286</xdr:col>
      <xdr:colOff>0</xdr:colOff>
      <xdr:row>15</xdr:row>
      <xdr:rowOff>0</xdr:rowOff>
    </xdr:from>
    <xdr:to>
      <xdr:col>287</xdr:col>
      <xdr:colOff>0</xdr:colOff>
      <xdr:row>16</xdr:row>
      <xdr:rowOff>0</xdr:rowOff>
    </xdr:to>
    <xdr:sp macro="" textlink="$KA$13">
      <xdr:nvSpPr>
        <xdr:cNvPr id="294" name="Label279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SpPr txBox="1"/>
      </xdr:nvSpPr>
      <xdr:spPr>
        <a:xfrm>
          <a:off x="517017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E3BE0FE-126D-449F-8352-B97B9E96E76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287</xdr:col>
      <xdr:colOff>0</xdr:colOff>
      <xdr:row>15</xdr:row>
      <xdr:rowOff>0</xdr:rowOff>
    </xdr:from>
    <xdr:to>
      <xdr:col>288</xdr:col>
      <xdr:colOff>0</xdr:colOff>
      <xdr:row>16</xdr:row>
      <xdr:rowOff>0</xdr:rowOff>
    </xdr:to>
    <xdr:sp macro="" textlink="$KB$13">
      <xdr:nvSpPr>
        <xdr:cNvPr id="295" name="Label280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SpPr txBox="1"/>
      </xdr:nvSpPr>
      <xdr:spPr>
        <a:xfrm>
          <a:off x="518826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342BA65-8C7C-4749-9A5B-CC62F72242A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288</xdr:col>
      <xdr:colOff>0</xdr:colOff>
      <xdr:row>15</xdr:row>
      <xdr:rowOff>0</xdr:rowOff>
    </xdr:from>
    <xdr:to>
      <xdr:col>289</xdr:col>
      <xdr:colOff>0</xdr:colOff>
      <xdr:row>16</xdr:row>
      <xdr:rowOff>0</xdr:rowOff>
    </xdr:to>
    <xdr:sp macro="" textlink="$KC$13">
      <xdr:nvSpPr>
        <xdr:cNvPr id="296" name="Label281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SpPr txBox="1"/>
      </xdr:nvSpPr>
      <xdr:spPr>
        <a:xfrm>
          <a:off x="520636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23F21C9-9821-45D1-9D76-892A465566F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7</a:t>
          </a:fld>
          <a:endParaRPr lang="en-GB" sz="1100"/>
        </a:p>
      </xdr:txBody>
    </xdr:sp>
    <xdr:clientData/>
  </xdr:twoCellAnchor>
  <xdr:twoCellAnchor>
    <xdr:from>
      <xdr:col>289</xdr:col>
      <xdr:colOff>0</xdr:colOff>
      <xdr:row>15</xdr:row>
      <xdr:rowOff>0</xdr:rowOff>
    </xdr:from>
    <xdr:to>
      <xdr:col>290</xdr:col>
      <xdr:colOff>0</xdr:colOff>
      <xdr:row>16</xdr:row>
      <xdr:rowOff>0</xdr:rowOff>
    </xdr:to>
    <xdr:sp macro="" textlink="$KD$13">
      <xdr:nvSpPr>
        <xdr:cNvPr id="297" name="Label282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SpPr txBox="1"/>
      </xdr:nvSpPr>
      <xdr:spPr>
        <a:xfrm>
          <a:off x="522446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48044F6-E635-4642-8D9C-837677286E0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290</xdr:col>
      <xdr:colOff>0</xdr:colOff>
      <xdr:row>15</xdr:row>
      <xdr:rowOff>0</xdr:rowOff>
    </xdr:from>
    <xdr:to>
      <xdr:col>291</xdr:col>
      <xdr:colOff>0</xdr:colOff>
      <xdr:row>16</xdr:row>
      <xdr:rowOff>0</xdr:rowOff>
    </xdr:to>
    <xdr:sp macro="" textlink="$KE$13">
      <xdr:nvSpPr>
        <xdr:cNvPr id="298" name="Label283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SpPr txBox="1"/>
      </xdr:nvSpPr>
      <xdr:spPr>
        <a:xfrm>
          <a:off x="524256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072915E-2D0A-47FD-B7C3-2E08A4960BF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291</xdr:col>
      <xdr:colOff>0</xdr:colOff>
      <xdr:row>15</xdr:row>
      <xdr:rowOff>0</xdr:rowOff>
    </xdr:from>
    <xdr:to>
      <xdr:col>292</xdr:col>
      <xdr:colOff>0</xdr:colOff>
      <xdr:row>16</xdr:row>
      <xdr:rowOff>0</xdr:rowOff>
    </xdr:to>
    <xdr:sp macro="" textlink="$KF$13">
      <xdr:nvSpPr>
        <xdr:cNvPr id="299" name="Label284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SpPr txBox="1"/>
      </xdr:nvSpPr>
      <xdr:spPr>
        <a:xfrm>
          <a:off x="526065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BD14768-85EA-4FD0-AB38-0868E7FB87F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292</xdr:col>
      <xdr:colOff>0</xdr:colOff>
      <xdr:row>15</xdr:row>
      <xdr:rowOff>0</xdr:rowOff>
    </xdr:from>
    <xdr:to>
      <xdr:col>293</xdr:col>
      <xdr:colOff>0</xdr:colOff>
      <xdr:row>16</xdr:row>
      <xdr:rowOff>0</xdr:rowOff>
    </xdr:to>
    <xdr:sp macro="" textlink="$KG$13">
      <xdr:nvSpPr>
        <xdr:cNvPr id="300" name="Label285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SpPr txBox="1"/>
      </xdr:nvSpPr>
      <xdr:spPr>
        <a:xfrm>
          <a:off x="527875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C338753-1A23-466E-97D2-4C435D969F1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293</xdr:col>
      <xdr:colOff>0</xdr:colOff>
      <xdr:row>15</xdr:row>
      <xdr:rowOff>0</xdr:rowOff>
    </xdr:from>
    <xdr:to>
      <xdr:col>294</xdr:col>
      <xdr:colOff>0</xdr:colOff>
      <xdr:row>16</xdr:row>
      <xdr:rowOff>0</xdr:rowOff>
    </xdr:to>
    <xdr:sp macro="" textlink="$KH$13">
      <xdr:nvSpPr>
        <xdr:cNvPr id="301" name="Label286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SpPr txBox="1"/>
      </xdr:nvSpPr>
      <xdr:spPr>
        <a:xfrm>
          <a:off x="529685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84FE0DB-F490-492D-9996-4A9AB36E6B9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294</xdr:col>
      <xdr:colOff>0</xdr:colOff>
      <xdr:row>15</xdr:row>
      <xdr:rowOff>0</xdr:rowOff>
    </xdr:from>
    <xdr:to>
      <xdr:col>295</xdr:col>
      <xdr:colOff>0</xdr:colOff>
      <xdr:row>16</xdr:row>
      <xdr:rowOff>0</xdr:rowOff>
    </xdr:to>
    <xdr:sp macro="" textlink="$KI$13">
      <xdr:nvSpPr>
        <xdr:cNvPr id="302" name="Label287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SpPr txBox="1"/>
      </xdr:nvSpPr>
      <xdr:spPr>
        <a:xfrm>
          <a:off x="531495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4156A24-A993-406E-9E43-F58B7376F66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295</xdr:col>
      <xdr:colOff>0</xdr:colOff>
      <xdr:row>15</xdr:row>
      <xdr:rowOff>0</xdr:rowOff>
    </xdr:from>
    <xdr:to>
      <xdr:col>296</xdr:col>
      <xdr:colOff>0</xdr:colOff>
      <xdr:row>16</xdr:row>
      <xdr:rowOff>0</xdr:rowOff>
    </xdr:to>
    <xdr:sp macro="" textlink="$KJ$13">
      <xdr:nvSpPr>
        <xdr:cNvPr id="303" name="Label288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SpPr txBox="1"/>
      </xdr:nvSpPr>
      <xdr:spPr>
        <a:xfrm>
          <a:off x="533304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F09B634-C349-4A2A-82E9-3F7F6686BC8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14</a:t>
          </a:fld>
          <a:endParaRPr lang="en-GB" sz="1100"/>
        </a:p>
      </xdr:txBody>
    </xdr:sp>
    <xdr:clientData/>
  </xdr:twoCellAnchor>
  <xdr:twoCellAnchor>
    <xdr:from>
      <xdr:col>296</xdr:col>
      <xdr:colOff>0</xdr:colOff>
      <xdr:row>15</xdr:row>
      <xdr:rowOff>0</xdr:rowOff>
    </xdr:from>
    <xdr:to>
      <xdr:col>297</xdr:col>
      <xdr:colOff>0</xdr:colOff>
      <xdr:row>16</xdr:row>
      <xdr:rowOff>0</xdr:rowOff>
    </xdr:to>
    <xdr:sp macro="" textlink="$KK$13">
      <xdr:nvSpPr>
        <xdr:cNvPr id="304" name="Label289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SpPr txBox="1"/>
      </xdr:nvSpPr>
      <xdr:spPr>
        <a:xfrm>
          <a:off x="535114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42CD7CB-37CC-4EA5-BACC-B8AC7E9BD34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297</xdr:col>
      <xdr:colOff>0</xdr:colOff>
      <xdr:row>15</xdr:row>
      <xdr:rowOff>0</xdr:rowOff>
    </xdr:from>
    <xdr:to>
      <xdr:col>298</xdr:col>
      <xdr:colOff>0</xdr:colOff>
      <xdr:row>16</xdr:row>
      <xdr:rowOff>0</xdr:rowOff>
    </xdr:to>
    <xdr:sp macro="" textlink="$KL$13">
      <xdr:nvSpPr>
        <xdr:cNvPr id="305" name="Label290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SpPr txBox="1"/>
      </xdr:nvSpPr>
      <xdr:spPr>
        <a:xfrm>
          <a:off x="536924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764481D-74A9-4E0F-AEAB-D474963905E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298</xdr:col>
      <xdr:colOff>0</xdr:colOff>
      <xdr:row>15</xdr:row>
      <xdr:rowOff>0</xdr:rowOff>
    </xdr:from>
    <xdr:to>
      <xdr:col>299</xdr:col>
      <xdr:colOff>0</xdr:colOff>
      <xdr:row>16</xdr:row>
      <xdr:rowOff>0</xdr:rowOff>
    </xdr:to>
    <xdr:sp macro="" textlink="$KM$13">
      <xdr:nvSpPr>
        <xdr:cNvPr id="306" name="Label291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SpPr txBox="1"/>
      </xdr:nvSpPr>
      <xdr:spPr>
        <a:xfrm>
          <a:off x="538734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B45422E-D641-42D9-8C91-2B69AB7F8B9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299</xdr:col>
      <xdr:colOff>0</xdr:colOff>
      <xdr:row>15</xdr:row>
      <xdr:rowOff>0</xdr:rowOff>
    </xdr:from>
    <xdr:to>
      <xdr:col>300</xdr:col>
      <xdr:colOff>0</xdr:colOff>
      <xdr:row>16</xdr:row>
      <xdr:rowOff>0</xdr:rowOff>
    </xdr:to>
    <xdr:sp macro="" textlink="$KN$13">
      <xdr:nvSpPr>
        <xdr:cNvPr id="307" name="Label292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SpPr txBox="1"/>
      </xdr:nvSpPr>
      <xdr:spPr>
        <a:xfrm>
          <a:off x="540543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601F7C0-B730-4F1C-94BD-43B504E7266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300</xdr:col>
      <xdr:colOff>0</xdr:colOff>
      <xdr:row>15</xdr:row>
      <xdr:rowOff>0</xdr:rowOff>
    </xdr:from>
    <xdr:to>
      <xdr:col>301</xdr:col>
      <xdr:colOff>0</xdr:colOff>
      <xdr:row>16</xdr:row>
      <xdr:rowOff>0</xdr:rowOff>
    </xdr:to>
    <xdr:sp macro="" textlink="$KO$13">
      <xdr:nvSpPr>
        <xdr:cNvPr id="308" name="Label293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SpPr txBox="1"/>
      </xdr:nvSpPr>
      <xdr:spPr>
        <a:xfrm>
          <a:off x="542353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DF0A6BE-5F60-4ED7-8106-24714D969D6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301</xdr:col>
      <xdr:colOff>0</xdr:colOff>
      <xdr:row>15</xdr:row>
      <xdr:rowOff>0</xdr:rowOff>
    </xdr:from>
    <xdr:to>
      <xdr:col>302</xdr:col>
      <xdr:colOff>0</xdr:colOff>
      <xdr:row>16</xdr:row>
      <xdr:rowOff>0</xdr:rowOff>
    </xdr:to>
    <xdr:sp macro="" textlink="$KP$13">
      <xdr:nvSpPr>
        <xdr:cNvPr id="309" name="Label294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SpPr txBox="1"/>
      </xdr:nvSpPr>
      <xdr:spPr>
        <a:xfrm>
          <a:off x="544163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34656F4-D152-4FDD-812C-8AF8C3349DD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302</xdr:col>
      <xdr:colOff>0</xdr:colOff>
      <xdr:row>15</xdr:row>
      <xdr:rowOff>0</xdr:rowOff>
    </xdr:from>
    <xdr:to>
      <xdr:col>303</xdr:col>
      <xdr:colOff>0</xdr:colOff>
      <xdr:row>16</xdr:row>
      <xdr:rowOff>0</xdr:rowOff>
    </xdr:to>
    <xdr:sp macro="" textlink="$KQ$13">
      <xdr:nvSpPr>
        <xdr:cNvPr id="310" name="Label295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SpPr txBox="1"/>
      </xdr:nvSpPr>
      <xdr:spPr>
        <a:xfrm>
          <a:off x="545973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4F62C6E-CAF7-49A8-BBC8-0EA0912AF2D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21</a:t>
          </a:fld>
          <a:endParaRPr lang="en-GB" sz="1100"/>
        </a:p>
      </xdr:txBody>
    </xdr:sp>
    <xdr:clientData/>
  </xdr:twoCellAnchor>
  <xdr:twoCellAnchor>
    <xdr:from>
      <xdr:col>303</xdr:col>
      <xdr:colOff>0</xdr:colOff>
      <xdr:row>15</xdr:row>
      <xdr:rowOff>0</xdr:rowOff>
    </xdr:from>
    <xdr:to>
      <xdr:col>304</xdr:col>
      <xdr:colOff>0</xdr:colOff>
      <xdr:row>16</xdr:row>
      <xdr:rowOff>0</xdr:rowOff>
    </xdr:to>
    <xdr:sp macro="" textlink="$KR$13">
      <xdr:nvSpPr>
        <xdr:cNvPr id="311" name="Label296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SpPr txBox="1"/>
      </xdr:nvSpPr>
      <xdr:spPr>
        <a:xfrm>
          <a:off x="547782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40D7777-3974-4425-9F64-6BFACFEBEC3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304</xdr:col>
      <xdr:colOff>0</xdr:colOff>
      <xdr:row>15</xdr:row>
      <xdr:rowOff>0</xdr:rowOff>
    </xdr:from>
    <xdr:to>
      <xdr:col>305</xdr:col>
      <xdr:colOff>0</xdr:colOff>
      <xdr:row>16</xdr:row>
      <xdr:rowOff>0</xdr:rowOff>
    </xdr:to>
    <xdr:sp macro="" textlink="$KS$13">
      <xdr:nvSpPr>
        <xdr:cNvPr id="312" name="Label297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SpPr txBox="1"/>
      </xdr:nvSpPr>
      <xdr:spPr>
        <a:xfrm>
          <a:off x="549592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65F4EE2-8861-4C1E-9398-D19B2785E18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305</xdr:col>
      <xdr:colOff>0</xdr:colOff>
      <xdr:row>15</xdr:row>
      <xdr:rowOff>0</xdr:rowOff>
    </xdr:from>
    <xdr:to>
      <xdr:col>306</xdr:col>
      <xdr:colOff>0</xdr:colOff>
      <xdr:row>16</xdr:row>
      <xdr:rowOff>0</xdr:rowOff>
    </xdr:to>
    <xdr:sp macro="" textlink="$KT$13">
      <xdr:nvSpPr>
        <xdr:cNvPr id="313" name="Label298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SpPr txBox="1"/>
      </xdr:nvSpPr>
      <xdr:spPr>
        <a:xfrm>
          <a:off x="551402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AE76ADC-4BF2-4CD9-909E-71342091247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306</xdr:col>
      <xdr:colOff>0</xdr:colOff>
      <xdr:row>15</xdr:row>
      <xdr:rowOff>0</xdr:rowOff>
    </xdr:from>
    <xdr:to>
      <xdr:col>307</xdr:col>
      <xdr:colOff>0</xdr:colOff>
      <xdr:row>16</xdr:row>
      <xdr:rowOff>0</xdr:rowOff>
    </xdr:to>
    <xdr:sp macro="" textlink="$KU$13">
      <xdr:nvSpPr>
        <xdr:cNvPr id="314" name="Label299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SpPr txBox="1"/>
      </xdr:nvSpPr>
      <xdr:spPr>
        <a:xfrm>
          <a:off x="553212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1F05534-F9E9-4A80-BF31-E046A58DDF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307</xdr:col>
      <xdr:colOff>0</xdr:colOff>
      <xdr:row>15</xdr:row>
      <xdr:rowOff>0</xdr:rowOff>
    </xdr:from>
    <xdr:to>
      <xdr:col>308</xdr:col>
      <xdr:colOff>0</xdr:colOff>
      <xdr:row>16</xdr:row>
      <xdr:rowOff>0</xdr:rowOff>
    </xdr:to>
    <xdr:sp macro="" textlink="$KV$13">
      <xdr:nvSpPr>
        <xdr:cNvPr id="315" name="Label300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SpPr txBox="1"/>
      </xdr:nvSpPr>
      <xdr:spPr>
        <a:xfrm>
          <a:off x="555021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84C85AF-B40E-4259-BC74-1B5761D605F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308</xdr:col>
      <xdr:colOff>0</xdr:colOff>
      <xdr:row>15</xdr:row>
      <xdr:rowOff>0</xdr:rowOff>
    </xdr:from>
    <xdr:to>
      <xdr:col>309</xdr:col>
      <xdr:colOff>0</xdr:colOff>
      <xdr:row>16</xdr:row>
      <xdr:rowOff>0</xdr:rowOff>
    </xdr:to>
    <xdr:sp macro="" textlink="$KW$13">
      <xdr:nvSpPr>
        <xdr:cNvPr id="316" name="Label301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SpPr txBox="1"/>
      </xdr:nvSpPr>
      <xdr:spPr>
        <a:xfrm>
          <a:off x="556831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691C974-EB8D-414E-B836-786AA9A61A9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309</xdr:col>
      <xdr:colOff>0</xdr:colOff>
      <xdr:row>15</xdr:row>
      <xdr:rowOff>0</xdr:rowOff>
    </xdr:from>
    <xdr:to>
      <xdr:col>310</xdr:col>
      <xdr:colOff>0</xdr:colOff>
      <xdr:row>16</xdr:row>
      <xdr:rowOff>0</xdr:rowOff>
    </xdr:to>
    <xdr:sp macro="" textlink="$KX$13">
      <xdr:nvSpPr>
        <xdr:cNvPr id="317" name="Label302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SpPr txBox="1"/>
      </xdr:nvSpPr>
      <xdr:spPr>
        <a:xfrm>
          <a:off x="558641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49E92C5-E6BE-45C2-9F94-D4CDED11F19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28</a:t>
          </a:fld>
          <a:endParaRPr lang="en-GB" sz="1100"/>
        </a:p>
      </xdr:txBody>
    </xdr:sp>
    <xdr:clientData/>
  </xdr:twoCellAnchor>
  <xdr:twoCellAnchor>
    <xdr:from>
      <xdr:col>310</xdr:col>
      <xdr:colOff>0</xdr:colOff>
      <xdr:row>15</xdr:row>
      <xdr:rowOff>0</xdr:rowOff>
    </xdr:from>
    <xdr:to>
      <xdr:col>311</xdr:col>
      <xdr:colOff>0</xdr:colOff>
      <xdr:row>16</xdr:row>
      <xdr:rowOff>0</xdr:rowOff>
    </xdr:to>
    <xdr:sp macro="" textlink="$KY$13">
      <xdr:nvSpPr>
        <xdr:cNvPr id="318" name="Label303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SpPr txBox="1"/>
      </xdr:nvSpPr>
      <xdr:spPr>
        <a:xfrm>
          <a:off x="560451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A778D9B-2DD0-420A-BEDB-D7FEEB48B4D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311</xdr:col>
      <xdr:colOff>0</xdr:colOff>
      <xdr:row>15</xdr:row>
      <xdr:rowOff>0</xdr:rowOff>
    </xdr:from>
    <xdr:to>
      <xdr:col>312</xdr:col>
      <xdr:colOff>0</xdr:colOff>
      <xdr:row>16</xdr:row>
      <xdr:rowOff>0</xdr:rowOff>
    </xdr:to>
    <xdr:sp macro="" textlink="$KZ$13">
      <xdr:nvSpPr>
        <xdr:cNvPr id="319" name="Label304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SpPr txBox="1"/>
      </xdr:nvSpPr>
      <xdr:spPr>
        <a:xfrm>
          <a:off x="562260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8133CE2-E511-4B35-A8D0-D122002A052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312</xdr:col>
      <xdr:colOff>0</xdr:colOff>
      <xdr:row>15</xdr:row>
      <xdr:rowOff>0</xdr:rowOff>
    </xdr:from>
    <xdr:to>
      <xdr:col>313</xdr:col>
      <xdr:colOff>0</xdr:colOff>
      <xdr:row>16</xdr:row>
      <xdr:rowOff>0</xdr:rowOff>
    </xdr:to>
    <xdr:sp macro="" textlink="$LA$13">
      <xdr:nvSpPr>
        <xdr:cNvPr id="320" name="Label305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SpPr txBox="1"/>
      </xdr:nvSpPr>
      <xdr:spPr>
        <a:xfrm>
          <a:off x="564070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40C1C2E-976A-4AD6-8CF4-1C48BE9C8B1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313</xdr:col>
      <xdr:colOff>0</xdr:colOff>
      <xdr:row>15</xdr:row>
      <xdr:rowOff>0</xdr:rowOff>
    </xdr:from>
    <xdr:to>
      <xdr:col>314</xdr:col>
      <xdr:colOff>0</xdr:colOff>
      <xdr:row>16</xdr:row>
      <xdr:rowOff>0</xdr:rowOff>
    </xdr:to>
    <xdr:sp macro="" textlink="$LB$13">
      <xdr:nvSpPr>
        <xdr:cNvPr id="321" name="Label306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SpPr txBox="1"/>
      </xdr:nvSpPr>
      <xdr:spPr>
        <a:xfrm>
          <a:off x="565880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6BCBE12-2574-4E31-9BB2-82068A0A604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314</xdr:col>
      <xdr:colOff>0</xdr:colOff>
      <xdr:row>15</xdr:row>
      <xdr:rowOff>0</xdr:rowOff>
    </xdr:from>
    <xdr:to>
      <xdr:col>315</xdr:col>
      <xdr:colOff>0</xdr:colOff>
      <xdr:row>16</xdr:row>
      <xdr:rowOff>0</xdr:rowOff>
    </xdr:to>
    <xdr:sp macro="" textlink="$LC$13">
      <xdr:nvSpPr>
        <xdr:cNvPr id="322" name="Label307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SpPr txBox="1"/>
      </xdr:nvSpPr>
      <xdr:spPr>
        <a:xfrm>
          <a:off x="567690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9E86F8B-956A-4EDA-A389-8133E3DC670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315</xdr:col>
      <xdr:colOff>0</xdr:colOff>
      <xdr:row>15</xdr:row>
      <xdr:rowOff>0</xdr:rowOff>
    </xdr:from>
    <xdr:to>
      <xdr:col>316</xdr:col>
      <xdr:colOff>0</xdr:colOff>
      <xdr:row>16</xdr:row>
      <xdr:rowOff>0</xdr:rowOff>
    </xdr:to>
    <xdr:sp macro="" textlink="$LD$13">
      <xdr:nvSpPr>
        <xdr:cNvPr id="323" name="Label308">
          <a:extLst>
            <a:ext uri="{FF2B5EF4-FFF2-40B4-BE49-F238E27FC236}">
              <a16:creationId xmlns:a16="http://schemas.microsoft.com/office/drawing/2014/main" xmlns="" id="{00000000-0008-0000-0000-000043010000}"/>
            </a:ext>
          </a:extLst>
        </xdr:cNvPr>
        <xdr:cNvSpPr txBox="1"/>
      </xdr:nvSpPr>
      <xdr:spPr>
        <a:xfrm>
          <a:off x="569499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F064572-3AAE-4D63-AC8A-689E6C40506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316</xdr:col>
      <xdr:colOff>0</xdr:colOff>
      <xdr:row>15</xdr:row>
      <xdr:rowOff>0</xdr:rowOff>
    </xdr:from>
    <xdr:to>
      <xdr:col>317</xdr:col>
      <xdr:colOff>0</xdr:colOff>
      <xdr:row>16</xdr:row>
      <xdr:rowOff>0</xdr:rowOff>
    </xdr:to>
    <xdr:sp macro="" textlink="$LE$13">
      <xdr:nvSpPr>
        <xdr:cNvPr id="324" name="Label309">
          <a:extLst>
            <a:ext uri="{FF2B5EF4-FFF2-40B4-BE49-F238E27FC236}">
              <a16:creationId xmlns:a16="http://schemas.microsoft.com/office/drawing/2014/main" xmlns="" id="{00000000-0008-0000-0000-000044010000}"/>
            </a:ext>
          </a:extLst>
        </xdr:cNvPr>
        <xdr:cNvSpPr txBox="1"/>
      </xdr:nvSpPr>
      <xdr:spPr>
        <a:xfrm>
          <a:off x="571309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3C5B8E5-B65C-49C3-8154-1E2C127234D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4</a:t>
          </a:fld>
          <a:endParaRPr lang="en-GB" sz="1100"/>
        </a:p>
      </xdr:txBody>
    </xdr:sp>
    <xdr:clientData/>
  </xdr:twoCellAnchor>
  <xdr:twoCellAnchor>
    <xdr:from>
      <xdr:col>317</xdr:col>
      <xdr:colOff>0</xdr:colOff>
      <xdr:row>15</xdr:row>
      <xdr:rowOff>0</xdr:rowOff>
    </xdr:from>
    <xdr:to>
      <xdr:col>318</xdr:col>
      <xdr:colOff>0</xdr:colOff>
      <xdr:row>16</xdr:row>
      <xdr:rowOff>0</xdr:rowOff>
    </xdr:to>
    <xdr:sp macro="" textlink="$LF$13">
      <xdr:nvSpPr>
        <xdr:cNvPr id="325" name="Label310">
          <a:extLst>
            <a:ext uri="{FF2B5EF4-FFF2-40B4-BE49-F238E27FC236}">
              <a16:creationId xmlns:a16="http://schemas.microsoft.com/office/drawing/2014/main" xmlns="" id="{00000000-0008-0000-0000-000045010000}"/>
            </a:ext>
          </a:extLst>
        </xdr:cNvPr>
        <xdr:cNvSpPr txBox="1"/>
      </xdr:nvSpPr>
      <xdr:spPr>
        <a:xfrm>
          <a:off x="573119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A1860BE-A843-4C11-B670-CD107828410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318</xdr:col>
      <xdr:colOff>0</xdr:colOff>
      <xdr:row>15</xdr:row>
      <xdr:rowOff>0</xdr:rowOff>
    </xdr:from>
    <xdr:to>
      <xdr:col>319</xdr:col>
      <xdr:colOff>0</xdr:colOff>
      <xdr:row>16</xdr:row>
      <xdr:rowOff>0</xdr:rowOff>
    </xdr:to>
    <xdr:sp macro="" textlink="$LG$13">
      <xdr:nvSpPr>
        <xdr:cNvPr id="326" name="Label311">
          <a:extLst>
            <a:ext uri="{FF2B5EF4-FFF2-40B4-BE49-F238E27FC236}">
              <a16:creationId xmlns:a16="http://schemas.microsoft.com/office/drawing/2014/main" xmlns="" id="{00000000-0008-0000-0000-000046010000}"/>
            </a:ext>
          </a:extLst>
        </xdr:cNvPr>
        <xdr:cNvSpPr txBox="1"/>
      </xdr:nvSpPr>
      <xdr:spPr>
        <a:xfrm>
          <a:off x="574929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87D29CC-CFDB-43DA-9889-0D0FD29A158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319</xdr:col>
      <xdr:colOff>0</xdr:colOff>
      <xdr:row>15</xdr:row>
      <xdr:rowOff>0</xdr:rowOff>
    </xdr:from>
    <xdr:to>
      <xdr:col>320</xdr:col>
      <xdr:colOff>0</xdr:colOff>
      <xdr:row>16</xdr:row>
      <xdr:rowOff>0</xdr:rowOff>
    </xdr:to>
    <xdr:sp macro="" textlink="$LH$13">
      <xdr:nvSpPr>
        <xdr:cNvPr id="327" name="Label312">
          <a:extLst>
            <a:ext uri="{FF2B5EF4-FFF2-40B4-BE49-F238E27FC236}">
              <a16:creationId xmlns:a16="http://schemas.microsoft.com/office/drawing/2014/main" xmlns="" id="{00000000-0008-0000-0000-000047010000}"/>
            </a:ext>
          </a:extLst>
        </xdr:cNvPr>
        <xdr:cNvSpPr txBox="1"/>
      </xdr:nvSpPr>
      <xdr:spPr>
        <a:xfrm>
          <a:off x="576738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DFBACED-A78B-44EE-B0DC-474FE7E4782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320</xdr:col>
      <xdr:colOff>0</xdr:colOff>
      <xdr:row>15</xdr:row>
      <xdr:rowOff>0</xdr:rowOff>
    </xdr:from>
    <xdr:to>
      <xdr:col>321</xdr:col>
      <xdr:colOff>0</xdr:colOff>
      <xdr:row>16</xdr:row>
      <xdr:rowOff>0</xdr:rowOff>
    </xdr:to>
    <xdr:sp macro="" textlink="$LI$13">
      <xdr:nvSpPr>
        <xdr:cNvPr id="328" name="Label313">
          <a:extLst>
            <a:ext uri="{FF2B5EF4-FFF2-40B4-BE49-F238E27FC236}">
              <a16:creationId xmlns:a16="http://schemas.microsoft.com/office/drawing/2014/main" xmlns="" id="{00000000-0008-0000-0000-000048010000}"/>
            </a:ext>
          </a:extLst>
        </xdr:cNvPr>
        <xdr:cNvSpPr txBox="1"/>
      </xdr:nvSpPr>
      <xdr:spPr>
        <a:xfrm>
          <a:off x="578548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27612A4-70C6-4376-892F-18FDD6C6D94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321</xdr:col>
      <xdr:colOff>0</xdr:colOff>
      <xdr:row>15</xdr:row>
      <xdr:rowOff>0</xdr:rowOff>
    </xdr:from>
    <xdr:to>
      <xdr:col>322</xdr:col>
      <xdr:colOff>0</xdr:colOff>
      <xdr:row>16</xdr:row>
      <xdr:rowOff>0</xdr:rowOff>
    </xdr:to>
    <xdr:sp macro="" textlink="$LJ$13">
      <xdr:nvSpPr>
        <xdr:cNvPr id="329" name="Label314">
          <a:extLst>
            <a:ext uri="{FF2B5EF4-FFF2-40B4-BE49-F238E27FC236}">
              <a16:creationId xmlns:a16="http://schemas.microsoft.com/office/drawing/2014/main" xmlns="" id="{00000000-0008-0000-0000-000049010000}"/>
            </a:ext>
          </a:extLst>
        </xdr:cNvPr>
        <xdr:cNvSpPr txBox="1"/>
      </xdr:nvSpPr>
      <xdr:spPr>
        <a:xfrm>
          <a:off x="580358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DA7407E-61D8-46AA-8AD7-AC0EA8441C4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322</xdr:col>
      <xdr:colOff>0</xdr:colOff>
      <xdr:row>15</xdr:row>
      <xdr:rowOff>0</xdr:rowOff>
    </xdr:from>
    <xdr:to>
      <xdr:col>323</xdr:col>
      <xdr:colOff>0</xdr:colOff>
      <xdr:row>16</xdr:row>
      <xdr:rowOff>0</xdr:rowOff>
    </xdr:to>
    <xdr:sp macro="" textlink="$LK$13">
      <xdr:nvSpPr>
        <xdr:cNvPr id="330" name="Label315">
          <a:extLst>
            <a:ext uri="{FF2B5EF4-FFF2-40B4-BE49-F238E27FC236}">
              <a16:creationId xmlns:a16="http://schemas.microsoft.com/office/drawing/2014/main" xmlns="" id="{00000000-0008-0000-0000-00004A010000}"/>
            </a:ext>
          </a:extLst>
        </xdr:cNvPr>
        <xdr:cNvSpPr txBox="1"/>
      </xdr:nvSpPr>
      <xdr:spPr>
        <a:xfrm>
          <a:off x="582168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C1BCAE0-5431-47E9-A1F9-405CFC49007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323</xdr:col>
      <xdr:colOff>0</xdr:colOff>
      <xdr:row>15</xdr:row>
      <xdr:rowOff>0</xdr:rowOff>
    </xdr:from>
    <xdr:to>
      <xdr:col>324</xdr:col>
      <xdr:colOff>0</xdr:colOff>
      <xdr:row>16</xdr:row>
      <xdr:rowOff>0</xdr:rowOff>
    </xdr:to>
    <xdr:sp macro="" textlink="$LL$13">
      <xdr:nvSpPr>
        <xdr:cNvPr id="331" name="Label316">
          <a:extLst>
            <a:ext uri="{FF2B5EF4-FFF2-40B4-BE49-F238E27FC236}">
              <a16:creationId xmlns:a16="http://schemas.microsoft.com/office/drawing/2014/main" xmlns="" id="{00000000-0008-0000-0000-00004B010000}"/>
            </a:ext>
          </a:extLst>
        </xdr:cNvPr>
        <xdr:cNvSpPr txBox="1"/>
      </xdr:nvSpPr>
      <xdr:spPr>
        <a:xfrm>
          <a:off x="583977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1A0AC6D-014F-4EA9-850F-DB1DEAA5628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11</a:t>
          </a:fld>
          <a:endParaRPr lang="en-GB" sz="1100"/>
        </a:p>
      </xdr:txBody>
    </xdr:sp>
    <xdr:clientData/>
  </xdr:twoCellAnchor>
  <xdr:twoCellAnchor>
    <xdr:from>
      <xdr:col>324</xdr:col>
      <xdr:colOff>0</xdr:colOff>
      <xdr:row>15</xdr:row>
      <xdr:rowOff>0</xdr:rowOff>
    </xdr:from>
    <xdr:to>
      <xdr:col>325</xdr:col>
      <xdr:colOff>0</xdr:colOff>
      <xdr:row>16</xdr:row>
      <xdr:rowOff>0</xdr:rowOff>
    </xdr:to>
    <xdr:sp macro="" textlink="$LM$13">
      <xdr:nvSpPr>
        <xdr:cNvPr id="332" name="Label317">
          <a:extLst>
            <a:ext uri="{FF2B5EF4-FFF2-40B4-BE49-F238E27FC236}">
              <a16:creationId xmlns:a16="http://schemas.microsoft.com/office/drawing/2014/main" xmlns="" id="{00000000-0008-0000-0000-00004C010000}"/>
            </a:ext>
          </a:extLst>
        </xdr:cNvPr>
        <xdr:cNvSpPr txBox="1"/>
      </xdr:nvSpPr>
      <xdr:spPr>
        <a:xfrm>
          <a:off x="585787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8860E19-D893-47C1-8A7F-A49838BD472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325</xdr:col>
      <xdr:colOff>0</xdr:colOff>
      <xdr:row>15</xdr:row>
      <xdr:rowOff>0</xdr:rowOff>
    </xdr:from>
    <xdr:to>
      <xdr:col>326</xdr:col>
      <xdr:colOff>0</xdr:colOff>
      <xdr:row>16</xdr:row>
      <xdr:rowOff>0</xdr:rowOff>
    </xdr:to>
    <xdr:sp macro="" textlink="$LN$13">
      <xdr:nvSpPr>
        <xdr:cNvPr id="333" name="Label318">
          <a:extLst>
            <a:ext uri="{FF2B5EF4-FFF2-40B4-BE49-F238E27FC236}">
              <a16:creationId xmlns:a16="http://schemas.microsoft.com/office/drawing/2014/main" xmlns="" id="{00000000-0008-0000-0000-00004D010000}"/>
            </a:ext>
          </a:extLst>
        </xdr:cNvPr>
        <xdr:cNvSpPr txBox="1"/>
      </xdr:nvSpPr>
      <xdr:spPr>
        <a:xfrm>
          <a:off x="587597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7701408-C156-452E-9C4C-3B486A60D3D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326</xdr:col>
      <xdr:colOff>0</xdr:colOff>
      <xdr:row>15</xdr:row>
      <xdr:rowOff>0</xdr:rowOff>
    </xdr:from>
    <xdr:to>
      <xdr:col>327</xdr:col>
      <xdr:colOff>0</xdr:colOff>
      <xdr:row>16</xdr:row>
      <xdr:rowOff>0</xdr:rowOff>
    </xdr:to>
    <xdr:sp macro="" textlink="$LO$13">
      <xdr:nvSpPr>
        <xdr:cNvPr id="334" name="Label319">
          <a:extLst>
            <a:ext uri="{FF2B5EF4-FFF2-40B4-BE49-F238E27FC236}">
              <a16:creationId xmlns:a16="http://schemas.microsoft.com/office/drawing/2014/main" xmlns="" id="{00000000-0008-0000-0000-00004E010000}"/>
            </a:ext>
          </a:extLst>
        </xdr:cNvPr>
        <xdr:cNvSpPr txBox="1"/>
      </xdr:nvSpPr>
      <xdr:spPr>
        <a:xfrm>
          <a:off x="589407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A060B77-D24E-420C-A2E8-6493DCD8199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327</xdr:col>
      <xdr:colOff>0</xdr:colOff>
      <xdr:row>15</xdr:row>
      <xdr:rowOff>0</xdr:rowOff>
    </xdr:from>
    <xdr:to>
      <xdr:col>328</xdr:col>
      <xdr:colOff>0</xdr:colOff>
      <xdr:row>16</xdr:row>
      <xdr:rowOff>0</xdr:rowOff>
    </xdr:to>
    <xdr:sp macro="" textlink="$LP$13">
      <xdr:nvSpPr>
        <xdr:cNvPr id="335" name="Label320">
          <a:extLst>
            <a:ext uri="{FF2B5EF4-FFF2-40B4-BE49-F238E27FC236}">
              <a16:creationId xmlns:a16="http://schemas.microsoft.com/office/drawing/2014/main" xmlns="" id="{00000000-0008-0000-0000-00004F010000}"/>
            </a:ext>
          </a:extLst>
        </xdr:cNvPr>
        <xdr:cNvSpPr txBox="1"/>
      </xdr:nvSpPr>
      <xdr:spPr>
        <a:xfrm>
          <a:off x="591216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B000D8E-2127-4FBF-AA24-9C6373001C4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328</xdr:col>
      <xdr:colOff>0</xdr:colOff>
      <xdr:row>15</xdr:row>
      <xdr:rowOff>0</xdr:rowOff>
    </xdr:from>
    <xdr:to>
      <xdr:col>329</xdr:col>
      <xdr:colOff>0</xdr:colOff>
      <xdr:row>16</xdr:row>
      <xdr:rowOff>0</xdr:rowOff>
    </xdr:to>
    <xdr:sp macro="" textlink="$LQ$13">
      <xdr:nvSpPr>
        <xdr:cNvPr id="336" name="Label321">
          <a:extLst>
            <a:ext uri="{FF2B5EF4-FFF2-40B4-BE49-F238E27FC236}">
              <a16:creationId xmlns:a16="http://schemas.microsoft.com/office/drawing/2014/main" xmlns="" id="{00000000-0008-0000-0000-000050010000}"/>
            </a:ext>
          </a:extLst>
        </xdr:cNvPr>
        <xdr:cNvSpPr txBox="1"/>
      </xdr:nvSpPr>
      <xdr:spPr>
        <a:xfrm>
          <a:off x="593026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CCEEE6A-667B-4964-852F-62DC4E55974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329</xdr:col>
      <xdr:colOff>0</xdr:colOff>
      <xdr:row>15</xdr:row>
      <xdr:rowOff>0</xdr:rowOff>
    </xdr:from>
    <xdr:to>
      <xdr:col>330</xdr:col>
      <xdr:colOff>0</xdr:colOff>
      <xdr:row>16</xdr:row>
      <xdr:rowOff>0</xdr:rowOff>
    </xdr:to>
    <xdr:sp macro="" textlink="$LR$13">
      <xdr:nvSpPr>
        <xdr:cNvPr id="337" name="Label322">
          <a:extLst>
            <a:ext uri="{FF2B5EF4-FFF2-40B4-BE49-F238E27FC236}">
              <a16:creationId xmlns:a16="http://schemas.microsoft.com/office/drawing/2014/main" xmlns="" id="{00000000-0008-0000-0000-000051010000}"/>
            </a:ext>
          </a:extLst>
        </xdr:cNvPr>
        <xdr:cNvSpPr txBox="1"/>
      </xdr:nvSpPr>
      <xdr:spPr>
        <a:xfrm>
          <a:off x="594836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E8757D2-4FC4-4AC1-962F-A9AF0ACDD16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330</xdr:col>
      <xdr:colOff>0</xdr:colOff>
      <xdr:row>15</xdr:row>
      <xdr:rowOff>0</xdr:rowOff>
    </xdr:from>
    <xdr:to>
      <xdr:col>331</xdr:col>
      <xdr:colOff>0</xdr:colOff>
      <xdr:row>16</xdr:row>
      <xdr:rowOff>0</xdr:rowOff>
    </xdr:to>
    <xdr:sp macro="" textlink="$LS$13">
      <xdr:nvSpPr>
        <xdr:cNvPr id="338" name="Label323">
          <a:extLst>
            <a:ext uri="{FF2B5EF4-FFF2-40B4-BE49-F238E27FC236}">
              <a16:creationId xmlns:a16="http://schemas.microsoft.com/office/drawing/2014/main" xmlns="" id="{00000000-0008-0000-0000-000052010000}"/>
            </a:ext>
          </a:extLst>
        </xdr:cNvPr>
        <xdr:cNvSpPr txBox="1"/>
      </xdr:nvSpPr>
      <xdr:spPr>
        <a:xfrm>
          <a:off x="596646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00BC122-6E3A-4E3F-AF77-8E3620B5D94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18</a:t>
          </a:fld>
          <a:endParaRPr lang="en-GB" sz="1100"/>
        </a:p>
      </xdr:txBody>
    </xdr:sp>
    <xdr:clientData/>
  </xdr:twoCellAnchor>
  <xdr:twoCellAnchor>
    <xdr:from>
      <xdr:col>331</xdr:col>
      <xdr:colOff>0</xdr:colOff>
      <xdr:row>15</xdr:row>
      <xdr:rowOff>0</xdr:rowOff>
    </xdr:from>
    <xdr:to>
      <xdr:col>332</xdr:col>
      <xdr:colOff>0</xdr:colOff>
      <xdr:row>16</xdr:row>
      <xdr:rowOff>0</xdr:rowOff>
    </xdr:to>
    <xdr:sp macro="" textlink="$LT$13">
      <xdr:nvSpPr>
        <xdr:cNvPr id="339" name="Label324">
          <a:extLst>
            <a:ext uri="{FF2B5EF4-FFF2-40B4-BE49-F238E27FC236}">
              <a16:creationId xmlns:a16="http://schemas.microsoft.com/office/drawing/2014/main" xmlns="" id="{00000000-0008-0000-0000-000053010000}"/>
            </a:ext>
          </a:extLst>
        </xdr:cNvPr>
        <xdr:cNvSpPr txBox="1"/>
      </xdr:nvSpPr>
      <xdr:spPr>
        <a:xfrm>
          <a:off x="598455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83A822A-4F8E-4B85-BBE1-D6C3A4CB291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332</xdr:col>
      <xdr:colOff>0</xdr:colOff>
      <xdr:row>15</xdr:row>
      <xdr:rowOff>0</xdr:rowOff>
    </xdr:from>
    <xdr:to>
      <xdr:col>333</xdr:col>
      <xdr:colOff>0</xdr:colOff>
      <xdr:row>16</xdr:row>
      <xdr:rowOff>0</xdr:rowOff>
    </xdr:to>
    <xdr:sp macro="" textlink="$LU$13">
      <xdr:nvSpPr>
        <xdr:cNvPr id="340" name="Label325">
          <a:extLst>
            <a:ext uri="{FF2B5EF4-FFF2-40B4-BE49-F238E27FC236}">
              <a16:creationId xmlns:a16="http://schemas.microsoft.com/office/drawing/2014/main" xmlns="" id="{00000000-0008-0000-0000-000054010000}"/>
            </a:ext>
          </a:extLst>
        </xdr:cNvPr>
        <xdr:cNvSpPr txBox="1"/>
      </xdr:nvSpPr>
      <xdr:spPr>
        <a:xfrm>
          <a:off x="600265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F961514-E975-4327-9064-61017377451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333</xdr:col>
      <xdr:colOff>0</xdr:colOff>
      <xdr:row>15</xdr:row>
      <xdr:rowOff>0</xdr:rowOff>
    </xdr:from>
    <xdr:to>
      <xdr:col>334</xdr:col>
      <xdr:colOff>0</xdr:colOff>
      <xdr:row>16</xdr:row>
      <xdr:rowOff>0</xdr:rowOff>
    </xdr:to>
    <xdr:sp macro="" textlink="$LV$13">
      <xdr:nvSpPr>
        <xdr:cNvPr id="341" name="Label326">
          <a:extLst>
            <a:ext uri="{FF2B5EF4-FFF2-40B4-BE49-F238E27FC236}">
              <a16:creationId xmlns:a16="http://schemas.microsoft.com/office/drawing/2014/main" xmlns="" id="{00000000-0008-0000-0000-000055010000}"/>
            </a:ext>
          </a:extLst>
        </xdr:cNvPr>
        <xdr:cNvSpPr txBox="1"/>
      </xdr:nvSpPr>
      <xdr:spPr>
        <a:xfrm>
          <a:off x="602075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6DCA9DA-7734-4EAF-8ADC-B19CF7D0462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334</xdr:col>
      <xdr:colOff>0</xdr:colOff>
      <xdr:row>15</xdr:row>
      <xdr:rowOff>0</xdr:rowOff>
    </xdr:from>
    <xdr:to>
      <xdr:col>335</xdr:col>
      <xdr:colOff>0</xdr:colOff>
      <xdr:row>16</xdr:row>
      <xdr:rowOff>0</xdr:rowOff>
    </xdr:to>
    <xdr:sp macro="" textlink="$LW$13">
      <xdr:nvSpPr>
        <xdr:cNvPr id="342" name="Label327">
          <a:extLst>
            <a:ext uri="{FF2B5EF4-FFF2-40B4-BE49-F238E27FC236}">
              <a16:creationId xmlns:a16="http://schemas.microsoft.com/office/drawing/2014/main" xmlns="" id="{00000000-0008-0000-0000-000056010000}"/>
            </a:ext>
          </a:extLst>
        </xdr:cNvPr>
        <xdr:cNvSpPr txBox="1"/>
      </xdr:nvSpPr>
      <xdr:spPr>
        <a:xfrm>
          <a:off x="603885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5E1CCDE-BE82-42F0-ADF9-832A787D9CF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335</xdr:col>
      <xdr:colOff>0</xdr:colOff>
      <xdr:row>15</xdr:row>
      <xdr:rowOff>0</xdr:rowOff>
    </xdr:from>
    <xdr:to>
      <xdr:col>336</xdr:col>
      <xdr:colOff>0</xdr:colOff>
      <xdr:row>16</xdr:row>
      <xdr:rowOff>0</xdr:rowOff>
    </xdr:to>
    <xdr:sp macro="" textlink="$LX$13">
      <xdr:nvSpPr>
        <xdr:cNvPr id="343" name="Label328">
          <a:extLst>
            <a:ext uri="{FF2B5EF4-FFF2-40B4-BE49-F238E27FC236}">
              <a16:creationId xmlns:a16="http://schemas.microsoft.com/office/drawing/2014/main" xmlns="" id="{00000000-0008-0000-0000-000057010000}"/>
            </a:ext>
          </a:extLst>
        </xdr:cNvPr>
        <xdr:cNvSpPr txBox="1"/>
      </xdr:nvSpPr>
      <xdr:spPr>
        <a:xfrm>
          <a:off x="605694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9F357F17-F548-48C6-BBAD-D2ED92EBC09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336</xdr:col>
      <xdr:colOff>0</xdr:colOff>
      <xdr:row>15</xdr:row>
      <xdr:rowOff>0</xdr:rowOff>
    </xdr:from>
    <xdr:to>
      <xdr:col>337</xdr:col>
      <xdr:colOff>0</xdr:colOff>
      <xdr:row>16</xdr:row>
      <xdr:rowOff>0</xdr:rowOff>
    </xdr:to>
    <xdr:sp macro="" textlink="$LY$13">
      <xdr:nvSpPr>
        <xdr:cNvPr id="344" name="Label329">
          <a:extLst>
            <a:ext uri="{FF2B5EF4-FFF2-40B4-BE49-F238E27FC236}">
              <a16:creationId xmlns:a16="http://schemas.microsoft.com/office/drawing/2014/main" xmlns="" id="{00000000-0008-0000-0000-000058010000}"/>
            </a:ext>
          </a:extLst>
        </xdr:cNvPr>
        <xdr:cNvSpPr txBox="1"/>
      </xdr:nvSpPr>
      <xdr:spPr>
        <a:xfrm>
          <a:off x="607504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6B98DB9-FAE9-4E7E-9712-711D4D801FB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337</xdr:col>
      <xdr:colOff>0</xdr:colOff>
      <xdr:row>15</xdr:row>
      <xdr:rowOff>0</xdr:rowOff>
    </xdr:from>
    <xdr:to>
      <xdr:col>338</xdr:col>
      <xdr:colOff>0</xdr:colOff>
      <xdr:row>16</xdr:row>
      <xdr:rowOff>0</xdr:rowOff>
    </xdr:to>
    <xdr:sp macro="" textlink="$LZ$13">
      <xdr:nvSpPr>
        <xdr:cNvPr id="345" name="Label330">
          <a:extLst>
            <a:ext uri="{FF2B5EF4-FFF2-40B4-BE49-F238E27FC236}">
              <a16:creationId xmlns:a16="http://schemas.microsoft.com/office/drawing/2014/main" xmlns="" id="{00000000-0008-0000-0000-000059010000}"/>
            </a:ext>
          </a:extLst>
        </xdr:cNvPr>
        <xdr:cNvSpPr txBox="1"/>
      </xdr:nvSpPr>
      <xdr:spPr>
        <a:xfrm>
          <a:off x="609314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BEC5C46-6108-4FED-88B4-606E49F86A3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25</a:t>
          </a:fld>
          <a:endParaRPr lang="en-GB" sz="1100"/>
        </a:p>
      </xdr:txBody>
    </xdr:sp>
    <xdr:clientData/>
  </xdr:twoCellAnchor>
  <xdr:twoCellAnchor>
    <xdr:from>
      <xdr:col>338</xdr:col>
      <xdr:colOff>0</xdr:colOff>
      <xdr:row>15</xdr:row>
      <xdr:rowOff>0</xdr:rowOff>
    </xdr:from>
    <xdr:to>
      <xdr:col>339</xdr:col>
      <xdr:colOff>0</xdr:colOff>
      <xdr:row>16</xdr:row>
      <xdr:rowOff>0</xdr:rowOff>
    </xdr:to>
    <xdr:sp macro="" textlink="$MA$13">
      <xdr:nvSpPr>
        <xdr:cNvPr id="346" name="Label331">
          <a:extLst>
            <a:ext uri="{FF2B5EF4-FFF2-40B4-BE49-F238E27FC236}">
              <a16:creationId xmlns:a16="http://schemas.microsoft.com/office/drawing/2014/main" xmlns="" id="{00000000-0008-0000-0000-00005A010000}"/>
            </a:ext>
          </a:extLst>
        </xdr:cNvPr>
        <xdr:cNvSpPr txBox="1"/>
      </xdr:nvSpPr>
      <xdr:spPr>
        <a:xfrm>
          <a:off x="611124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983A11B-30D3-495A-9FDB-18FEF0ED6CF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339</xdr:col>
      <xdr:colOff>0</xdr:colOff>
      <xdr:row>15</xdr:row>
      <xdr:rowOff>0</xdr:rowOff>
    </xdr:from>
    <xdr:to>
      <xdr:col>340</xdr:col>
      <xdr:colOff>0</xdr:colOff>
      <xdr:row>16</xdr:row>
      <xdr:rowOff>0</xdr:rowOff>
    </xdr:to>
    <xdr:sp macro="" textlink="$MB$13">
      <xdr:nvSpPr>
        <xdr:cNvPr id="347" name="Label332">
          <a:extLst>
            <a:ext uri="{FF2B5EF4-FFF2-40B4-BE49-F238E27FC236}">
              <a16:creationId xmlns:a16="http://schemas.microsoft.com/office/drawing/2014/main" xmlns="" id="{00000000-0008-0000-0000-00005B010000}"/>
            </a:ext>
          </a:extLst>
        </xdr:cNvPr>
        <xdr:cNvSpPr txBox="1"/>
      </xdr:nvSpPr>
      <xdr:spPr>
        <a:xfrm>
          <a:off x="612933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E19D413-2052-4ECE-974C-587EEF793CD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340</xdr:col>
      <xdr:colOff>0</xdr:colOff>
      <xdr:row>15</xdr:row>
      <xdr:rowOff>0</xdr:rowOff>
    </xdr:from>
    <xdr:to>
      <xdr:col>341</xdr:col>
      <xdr:colOff>0</xdr:colOff>
      <xdr:row>16</xdr:row>
      <xdr:rowOff>0</xdr:rowOff>
    </xdr:to>
    <xdr:sp macro="" textlink="$MC$13">
      <xdr:nvSpPr>
        <xdr:cNvPr id="348" name="Label333">
          <a:extLst>
            <a:ext uri="{FF2B5EF4-FFF2-40B4-BE49-F238E27FC236}">
              <a16:creationId xmlns:a16="http://schemas.microsoft.com/office/drawing/2014/main" xmlns="" id="{00000000-0008-0000-0000-00005C010000}"/>
            </a:ext>
          </a:extLst>
        </xdr:cNvPr>
        <xdr:cNvSpPr txBox="1"/>
      </xdr:nvSpPr>
      <xdr:spPr>
        <a:xfrm>
          <a:off x="614743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5C3607D-9802-4128-96E1-5E32EA6C745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341</xdr:col>
      <xdr:colOff>0</xdr:colOff>
      <xdr:row>15</xdr:row>
      <xdr:rowOff>0</xdr:rowOff>
    </xdr:from>
    <xdr:to>
      <xdr:col>342</xdr:col>
      <xdr:colOff>0</xdr:colOff>
      <xdr:row>16</xdr:row>
      <xdr:rowOff>0</xdr:rowOff>
    </xdr:to>
    <xdr:sp macro="" textlink="$MD$13">
      <xdr:nvSpPr>
        <xdr:cNvPr id="349" name="Label334">
          <a:extLst>
            <a:ext uri="{FF2B5EF4-FFF2-40B4-BE49-F238E27FC236}">
              <a16:creationId xmlns:a16="http://schemas.microsoft.com/office/drawing/2014/main" xmlns="" id="{00000000-0008-0000-0000-00005D010000}"/>
            </a:ext>
          </a:extLst>
        </xdr:cNvPr>
        <xdr:cNvSpPr txBox="1"/>
      </xdr:nvSpPr>
      <xdr:spPr>
        <a:xfrm>
          <a:off x="616553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38D5620-4DBB-4453-B806-AD07A2EC624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342</xdr:col>
      <xdr:colOff>0</xdr:colOff>
      <xdr:row>15</xdr:row>
      <xdr:rowOff>0</xdr:rowOff>
    </xdr:from>
    <xdr:to>
      <xdr:col>343</xdr:col>
      <xdr:colOff>0</xdr:colOff>
      <xdr:row>16</xdr:row>
      <xdr:rowOff>0</xdr:rowOff>
    </xdr:to>
    <xdr:sp macro="" textlink="$ME$13">
      <xdr:nvSpPr>
        <xdr:cNvPr id="350" name="Label335">
          <a:extLst>
            <a:ext uri="{FF2B5EF4-FFF2-40B4-BE49-F238E27FC236}">
              <a16:creationId xmlns:a16="http://schemas.microsoft.com/office/drawing/2014/main" xmlns="" id="{00000000-0008-0000-0000-00005E010000}"/>
            </a:ext>
          </a:extLst>
        </xdr:cNvPr>
        <xdr:cNvSpPr txBox="1"/>
      </xdr:nvSpPr>
      <xdr:spPr>
        <a:xfrm>
          <a:off x="618363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9B1F0BF-B488-4EAC-A06F-2011FBABBB1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343</xdr:col>
      <xdr:colOff>0</xdr:colOff>
      <xdr:row>15</xdr:row>
      <xdr:rowOff>0</xdr:rowOff>
    </xdr:from>
    <xdr:to>
      <xdr:col>344</xdr:col>
      <xdr:colOff>0</xdr:colOff>
      <xdr:row>16</xdr:row>
      <xdr:rowOff>0</xdr:rowOff>
    </xdr:to>
    <xdr:sp macro="" textlink="$MF$13">
      <xdr:nvSpPr>
        <xdr:cNvPr id="351" name="Label336">
          <a:extLst>
            <a:ext uri="{FF2B5EF4-FFF2-40B4-BE49-F238E27FC236}">
              <a16:creationId xmlns:a16="http://schemas.microsoft.com/office/drawing/2014/main" xmlns="" id="{00000000-0008-0000-0000-00005F010000}"/>
            </a:ext>
          </a:extLst>
        </xdr:cNvPr>
        <xdr:cNvSpPr txBox="1"/>
      </xdr:nvSpPr>
      <xdr:spPr>
        <a:xfrm>
          <a:off x="620172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C77A8F7-3EEB-4147-8A76-69B863BF23B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344</xdr:col>
      <xdr:colOff>0</xdr:colOff>
      <xdr:row>15</xdr:row>
      <xdr:rowOff>0</xdr:rowOff>
    </xdr:from>
    <xdr:to>
      <xdr:col>345</xdr:col>
      <xdr:colOff>0</xdr:colOff>
      <xdr:row>16</xdr:row>
      <xdr:rowOff>0</xdr:rowOff>
    </xdr:to>
    <xdr:sp macro="" textlink="$MG$13">
      <xdr:nvSpPr>
        <xdr:cNvPr id="352" name="Label337">
          <a:extLst>
            <a:ext uri="{FF2B5EF4-FFF2-40B4-BE49-F238E27FC236}">
              <a16:creationId xmlns:a16="http://schemas.microsoft.com/office/drawing/2014/main" xmlns="" id="{00000000-0008-0000-0000-000060010000}"/>
            </a:ext>
          </a:extLst>
        </xdr:cNvPr>
        <xdr:cNvSpPr txBox="1"/>
      </xdr:nvSpPr>
      <xdr:spPr>
        <a:xfrm>
          <a:off x="621982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BD07AE0-43D9-4E6A-82F8-FD3339A2004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</a:t>
          </a:fld>
          <a:endParaRPr lang="en-GB" sz="1100"/>
        </a:p>
      </xdr:txBody>
    </xdr:sp>
    <xdr:clientData/>
  </xdr:twoCellAnchor>
  <xdr:twoCellAnchor>
    <xdr:from>
      <xdr:col>345</xdr:col>
      <xdr:colOff>0</xdr:colOff>
      <xdr:row>15</xdr:row>
      <xdr:rowOff>0</xdr:rowOff>
    </xdr:from>
    <xdr:to>
      <xdr:col>346</xdr:col>
      <xdr:colOff>0</xdr:colOff>
      <xdr:row>16</xdr:row>
      <xdr:rowOff>0</xdr:rowOff>
    </xdr:to>
    <xdr:sp macro="" textlink="$MH$13">
      <xdr:nvSpPr>
        <xdr:cNvPr id="353" name="Label338">
          <a:extLst>
            <a:ext uri="{FF2B5EF4-FFF2-40B4-BE49-F238E27FC236}">
              <a16:creationId xmlns:a16="http://schemas.microsoft.com/office/drawing/2014/main" xmlns="" id="{00000000-0008-0000-0000-000061010000}"/>
            </a:ext>
          </a:extLst>
        </xdr:cNvPr>
        <xdr:cNvSpPr txBox="1"/>
      </xdr:nvSpPr>
      <xdr:spPr>
        <a:xfrm>
          <a:off x="623792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D32FAC3-8D8A-4808-81A8-69F73EA0806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346</xdr:col>
      <xdr:colOff>0</xdr:colOff>
      <xdr:row>15</xdr:row>
      <xdr:rowOff>0</xdr:rowOff>
    </xdr:from>
    <xdr:to>
      <xdr:col>347</xdr:col>
      <xdr:colOff>0</xdr:colOff>
      <xdr:row>16</xdr:row>
      <xdr:rowOff>0</xdr:rowOff>
    </xdr:to>
    <xdr:sp macro="" textlink="$MI$13">
      <xdr:nvSpPr>
        <xdr:cNvPr id="354" name="Label339">
          <a:extLst>
            <a:ext uri="{FF2B5EF4-FFF2-40B4-BE49-F238E27FC236}">
              <a16:creationId xmlns:a16="http://schemas.microsoft.com/office/drawing/2014/main" xmlns="" id="{00000000-0008-0000-0000-000062010000}"/>
            </a:ext>
          </a:extLst>
        </xdr:cNvPr>
        <xdr:cNvSpPr txBox="1"/>
      </xdr:nvSpPr>
      <xdr:spPr>
        <a:xfrm>
          <a:off x="625602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545708E-314E-45F4-8E5D-ACE3420BDB9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347</xdr:col>
      <xdr:colOff>0</xdr:colOff>
      <xdr:row>15</xdr:row>
      <xdr:rowOff>0</xdr:rowOff>
    </xdr:from>
    <xdr:to>
      <xdr:col>348</xdr:col>
      <xdr:colOff>0</xdr:colOff>
      <xdr:row>16</xdr:row>
      <xdr:rowOff>0</xdr:rowOff>
    </xdr:to>
    <xdr:sp macro="" textlink="$MJ$13">
      <xdr:nvSpPr>
        <xdr:cNvPr id="355" name="Label340">
          <a:extLst>
            <a:ext uri="{FF2B5EF4-FFF2-40B4-BE49-F238E27FC236}">
              <a16:creationId xmlns:a16="http://schemas.microsoft.com/office/drawing/2014/main" xmlns="" id="{00000000-0008-0000-0000-000063010000}"/>
            </a:ext>
          </a:extLst>
        </xdr:cNvPr>
        <xdr:cNvSpPr txBox="1"/>
      </xdr:nvSpPr>
      <xdr:spPr>
        <a:xfrm>
          <a:off x="627411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F15CABC-1BBA-473E-B658-4F8ADC31229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348</xdr:col>
      <xdr:colOff>0</xdr:colOff>
      <xdr:row>15</xdr:row>
      <xdr:rowOff>0</xdr:rowOff>
    </xdr:from>
    <xdr:to>
      <xdr:col>349</xdr:col>
      <xdr:colOff>0</xdr:colOff>
      <xdr:row>16</xdr:row>
      <xdr:rowOff>0</xdr:rowOff>
    </xdr:to>
    <xdr:sp macro="" textlink="$MK$13">
      <xdr:nvSpPr>
        <xdr:cNvPr id="356" name="Label341">
          <a:extLst>
            <a:ext uri="{FF2B5EF4-FFF2-40B4-BE49-F238E27FC236}">
              <a16:creationId xmlns:a16="http://schemas.microsoft.com/office/drawing/2014/main" xmlns="" id="{00000000-0008-0000-0000-000064010000}"/>
            </a:ext>
          </a:extLst>
        </xdr:cNvPr>
        <xdr:cNvSpPr txBox="1"/>
      </xdr:nvSpPr>
      <xdr:spPr>
        <a:xfrm>
          <a:off x="629221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2E05BF9-5F89-47C7-855A-03A99FE9B18E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349</xdr:col>
      <xdr:colOff>0</xdr:colOff>
      <xdr:row>15</xdr:row>
      <xdr:rowOff>0</xdr:rowOff>
    </xdr:from>
    <xdr:to>
      <xdr:col>350</xdr:col>
      <xdr:colOff>0</xdr:colOff>
      <xdr:row>16</xdr:row>
      <xdr:rowOff>0</xdr:rowOff>
    </xdr:to>
    <xdr:sp macro="" textlink="$ML$13">
      <xdr:nvSpPr>
        <xdr:cNvPr id="357" name="Label342">
          <a:extLst>
            <a:ext uri="{FF2B5EF4-FFF2-40B4-BE49-F238E27FC236}">
              <a16:creationId xmlns:a16="http://schemas.microsoft.com/office/drawing/2014/main" xmlns="" id="{00000000-0008-0000-0000-000065010000}"/>
            </a:ext>
          </a:extLst>
        </xdr:cNvPr>
        <xdr:cNvSpPr txBox="1"/>
      </xdr:nvSpPr>
      <xdr:spPr>
        <a:xfrm>
          <a:off x="631031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2275CC6-BF0E-4FC8-A4DE-4B0734C0476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350</xdr:col>
      <xdr:colOff>0</xdr:colOff>
      <xdr:row>15</xdr:row>
      <xdr:rowOff>0</xdr:rowOff>
    </xdr:from>
    <xdr:to>
      <xdr:col>351</xdr:col>
      <xdr:colOff>0</xdr:colOff>
      <xdr:row>16</xdr:row>
      <xdr:rowOff>0</xdr:rowOff>
    </xdr:to>
    <xdr:sp macro="" textlink="$MM$13">
      <xdr:nvSpPr>
        <xdr:cNvPr id="358" name="Label343">
          <a:extLst>
            <a:ext uri="{FF2B5EF4-FFF2-40B4-BE49-F238E27FC236}">
              <a16:creationId xmlns:a16="http://schemas.microsoft.com/office/drawing/2014/main" xmlns="" id="{00000000-0008-0000-0000-000066010000}"/>
            </a:ext>
          </a:extLst>
        </xdr:cNvPr>
        <xdr:cNvSpPr txBox="1"/>
      </xdr:nvSpPr>
      <xdr:spPr>
        <a:xfrm>
          <a:off x="632841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863C8BBA-FEF8-4B35-A9AF-1006A77CCF0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351</xdr:col>
      <xdr:colOff>0</xdr:colOff>
      <xdr:row>15</xdr:row>
      <xdr:rowOff>0</xdr:rowOff>
    </xdr:from>
    <xdr:to>
      <xdr:col>352</xdr:col>
      <xdr:colOff>0</xdr:colOff>
      <xdr:row>16</xdr:row>
      <xdr:rowOff>0</xdr:rowOff>
    </xdr:to>
    <xdr:sp macro="" textlink="$MN$13">
      <xdr:nvSpPr>
        <xdr:cNvPr id="359" name="Label344">
          <a:extLst>
            <a:ext uri="{FF2B5EF4-FFF2-40B4-BE49-F238E27FC236}">
              <a16:creationId xmlns:a16="http://schemas.microsoft.com/office/drawing/2014/main" xmlns="" id="{00000000-0008-0000-0000-000067010000}"/>
            </a:ext>
          </a:extLst>
        </xdr:cNvPr>
        <xdr:cNvSpPr txBox="1"/>
      </xdr:nvSpPr>
      <xdr:spPr>
        <a:xfrm>
          <a:off x="634650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412AA54-8FFD-44C8-950B-53AFC98F945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9</a:t>
          </a:fld>
          <a:endParaRPr lang="en-GB" sz="1100"/>
        </a:p>
      </xdr:txBody>
    </xdr:sp>
    <xdr:clientData/>
  </xdr:twoCellAnchor>
  <xdr:twoCellAnchor>
    <xdr:from>
      <xdr:col>352</xdr:col>
      <xdr:colOff>0</xdr:colOff>
      <xdr:row>15</xdr:row>
      <xdr:rowOff>0</xdr:rowOff>
    </xdr:from>
    <xdr:to>
      <xdr:col>353</xdr:col>
      <xdr:colOff>0</xdr:colOff>
      <xdr:row>16</xdr:row>
      <xdr:rowOff>0</xdr:rowOff>
    </xdr:to>
    <xdr:sp macro="" textlink="$MO$13">
      <xdr:nvSpPr>
        <xdr:cNvPr id="360" name="Label345">
          <a:extLst>
            <a:ext uri="{FF2B5EF4-FFF2-40B4-BE49-F238E27FC236}">
              <a16:creationId xmlns:a16="http://schemas.microsoft.com/office/drawing/2014/main" xmlns="" id="{00000000-0008-0000-0000-000068010000}"/>
            </a:ext>
          </a:extLst>
        </xdr:cNvPr>
        <xdr:cNvSpPr txBox="1"/>
      </xdr:nvSpPr>
      <xdr:spPr>
        <a:xfrm>
          <a:off x="636460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8E23ACB-99C6-406C-BDBF-268ED6C11BDF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353</xdr:col>
      <xdr:colOff>0</xdr:colOff>
      <xdr:row>15</xdr:row>
      <xdr:rowOff>0</xdr:rowOff>
    </xdr:from>
    <xdr:to>
      <xdr:col>354</xdr:col>
      <xdr:colOff>0</xdr:colOff>
      <xdr:row>16</xdr:row>
      <xdr:rowOff>0</xdr:rowOff>
    </xdr:to>
    <xdr:sp macro="" textlink="$MP$13">
      <xdr:nvSpPr>
        <xdr:cNvPr id="361" name="Label346">
          <a:extLst>
            <a:ext uri="{FF2B5EF4-FFF2-40B4-BE49-F238E27FC236}">
              <a16:creationId xmlns:a16="http://schemas.microsoft.com/office/drawing/2014/main" xmlns="" id="{00000000-0008-0000-0000-000069010000}"/>
            </a:ext>
          </a:extLst>
        </xdr:cNvPr>
        <xdr:cNvSpPr txBox="1"/>
      </xdr:nvSpPr>
      <xdr:spPr>
        <a:xfrm>
          <a:off x="638270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884C1BA-BCE5-406A-A4A0-905D6A603F24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354</xdr:col>
      <xdr:colOff>0</xdr:colOff>
      <xdr:row>15</xdr:row>
      <xdr:rowOff>0</xdr:rowOff>
    </xdr:from>
    <xdr:to>
      <xdr:col>355</xdr:col>
      <xdr:colOff>0</xdr:colOff>
      <xdr:row>16</xdr:row>
      <xdr:rowOff>0</xdr:rowOff>
    </xdr:to>
    <xdr:sp macro="" textlink="$MQ$13">
      <xdr:nvSpPr>
        <xdr:cNvPr id="362" name="Label347">
          <a:extLst>
            <a:ext uri="{FF2B5EF4-FFF2-40B4-BE49-F238E27FC236}">
              <a16:creationId xmlns:a16="http://schemas.microsoft.com/office/drawing/2014/main" xmlns="" id="{00000000-0008-0000-0000-00006A010000}"/>
            </a:ext>
          </a:extLst>
        </xdr:cNvPr>
        <xdr:cNvSpPr txBox="1"/>
      </xdr:nvSpPr>
      <xdr:spPr>
        <a:xfrm>
          <a:off x="640080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78EC74B-05AD-4722-AC89-AED3E3252BA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355</xdr:col>
      <xdr:colOff>0</xdr:colOff>
      <xdr:row>15</xdr:row>
      <xdr:rowOff>0</xdr:rowOff>
    </xdr:from>
    <xdr:to>
      <xdr:col>356</xdr:col>
      <xdr:colOff>0</xdr:colOff>
      <xdr:row>16</xdr:row>
      <xdr:rowOff>0</xdr:rowOff>
    </xdr:to>
    <xdr:sp macro="" textlink="$MR$13">
      <xdr:nvSpPr>
        <xdr:cNvPr id="363" name="Label348">
          <a:extLst>
            <a:ext uri="{FF2B5EF4-FFF2-40B4-BE49-F238E27FC236}">
              <a16:creationId xmlns:a16="http://schemas.microsoft.com/office/drawing/2014/main" xmlns="" id="{00000000-0008-0000-0000-00006B010000}"/>
            </a:ext>
          </a:extLst>
        </xdr:cNvPr>
        <xdr:cNvSpPr txBox="1"/>
      </xdr:nvSpPr>
      <xdr:spPr>
        <a:xfrm>
          <a:off x="641889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EC609721-F8C6-4F0C-AA70-A1C84845942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356</xdr:col>
      <xdr:colOff>0</xdr:colOff>
      <xdr:row>15</xdr:row>
      <xdr:rowOff>0</xdr:rowOff>
    </xdr:from>
    <xdr:to>
      <xdr:col>357</xdr:col>
      <xdr:colOff>0</xdr:colOff>
      <xdr:row>16</xdr:row>
      <xdr:rowOff>0</xdr:rowOff>
    </xdr:to>
    <xdr:sp macro="" textlink="$MS$13">
      <xdr:nvSpPr>
        <xdr:cNvPr id="364" name="Label349">
          <a:extLst>
            <a:ext uri="{FF2B5EF4-FFF2-40B4-BE49-F238E27FC236}">
              <a16:creationId xmlns:a16="http://schemas.microsoft.com/office/drawing/2014/main" xmlns="" id="{00000000-0008-0000-0000-00006C010000}"/>
            </a:ext>
          </a:extLst>
        </xdr:cNvPr>
        <xdr:cNvSpPr txBox="1"/>
      </xdr:nvSpPr>
      <xdr:spPr>
        <a:xfrm>
          <a:off x="643699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31C962B-735C-4526-B249-43131FD70F6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357</xdr:col>
      <xdr:colOff>0</xdr:colOff>
      <xdr:row>15</xdr:row>
      <xdr:rowOff>0</xdr:rowOff>
    </xdr:from>
    <xdr:to>
      <xdr:col>358</xdr:col>
      <xdr:colOff>0</xdr:colOff>
      <xdr:row>16</xdr:row>
      <xdr:rowOff>0</xdr:rowOff>
    </xdr:to>
    <xdr:sp macro="" textlink="$MT$13">
      <xdr:nvSpPr>
        <xdr:cNvPr id="365" name="Label350">
          <a:extLst>
            <a:ext uri="{FF2B5EF4-FFF2-40B4-BE49-F238E27FC236}">
              <a16:creationId xmlns:a16="http://schemas.microsoft.com/office/drawing/2014/main" xmlns="" id="{00000000-0008-0000-0000-00006D010000}"/>
            </a:ext>
          </a:extLst>
        </xdr:cNvPr>
        <xdr:cNvSpPr txBox="1"/>
      </xdr:nvSpPr>
      <xdr:spPr>
        <a:xfrm>
          <a:off x="645509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E0DA501-894C-418B-860D-9F8F14C2A72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358</xdr:col>
      <xdr:colOff>0</xdr:colOff>
      <xdr:row>15</xdr:row>
      <xdr:rowOff>0</xdr:rowOff>
    </xdr:from>
    <xdr:to>
      <xdr:col>359</xdr:col>
      <xdr:colOff>0</xdr:colOff>
      <xdr:row>16</xdr:row>
      <xdr:rowOff>0</xdr:rowOff>
    </xdr:to>
    <xdr:sp macro="" textlink="$MU$13">
      <xdr:nvSpPr>
        <xdr:cNvPr id="366" name="Label351">
          <a:extLst>
            <a:ext uri="{FF2B5EF4-FFF2-40B4-BE49-F238E27FC236}">
              <a16:creationId xmlns:a16="http://schemas.microsoft.com/office/drawing/2014/main" xmlns="" id="{00000000-0008-0000-0000-00006E010000}"/>
            </a:ext>
          </a:extLst>
        </xdr:cNvPr>
        <xdr:cNvSpPr txBox="1"/>
      </xdr:nvSpPr>
      <xdr:spPr>
        <a:xfrm>
          <a:off x="647319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005C4912-5519-4D4B-AB9F-BB6D16C09E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16</a:t>
          </a:fld>
          <a:endParaRPr lang="en-GB" sz="1100"/>
        </a:p>
      </xdr:txBody>
    </xdr:sp>
    <xdr:clientData/>
  </xdr:twoCellAnchor>
  <xdr:twoCellAnchor>
    <xdr:from>
      <xdr:col>359</xdr:col>
      <xdr:colOff>0</xdr:colOff>
      <xdr:row>15</xdr:row>
      <xdr:rowOff>0</xdr:rowOff>
    </xdr:from>
    <xdr:to>
      <xdr:col>360</xdr:col>
      <xdr:colOff>0</xdr:colOff>
      <xdr:row>16</xdr:row>
      <xdr:rowOff>0</xdr:rowOff>
    </xdr:to>
    <xdr:sp macro="" textlink="$MV$13">
      <xdr:nvSpPr>
        <xdr:cNvPr id="367" name="Label352">
          <a:extLst>
            <a:ext uri="{FF2B5EF4-FFF2-40B4-BE49-F238E27FC236}">
              <a16:creationId xmlns:a16="http://schemas.microsoft.com/office/drawing/2014/main" xmlns="" id="{00000000-0008-0000-0000-00006F010000}"/>
            </a:ext>
          </a:extLst>
        </xdr:cNvPr>
        <xdr:cNvSpPr txBox="1"/>
      </xdr:nvSpPr>
      <xdr:spPr>
        <a:xfrm>
          <a:off x="649128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FF4242D-A547-45F8-BD0A-3102FE8405A8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360</xdr:col>
      <xdr:colOff>0</xdr:colOff>
      <xdr:row>15</xdr:row>
      <xdr:rowOff>0</xdr:rowOff>
    </xdr:from>
    <xdr:to>
      <xdr:col>361</xdr:col>
      <xdr:colOff>0</xdr:colOff>
      <xdr:row>16</xdr:row>
      <xdr:rowOff>0</xdr:rowOff>
    </xdr:to>
    <xdr:sp macro="" textlink="$MW$13">
      <xdr:nvSpPr>
        <xdr:cNvPr id="368" name="Label353">
          <a:extLst>
            <a:ext uri="{FF2B5EF4-FFF2-40B4-BE49-F238E27FC236}">
              <a16:creationId xmlns:a16="http://schemas.microsoft.com/office/drawing/2014/main" xmlns="" id="{00000000-0008-0000-0000-000070010000}"/>
            </a:ext>
          </a:extLst>
        </xdr:cNvPr>
        <xdr:cNvSpPr txBox="1"/>
      </xdr:nvSpPr>
      <xdr:spPr>
        <a:xfrm>
          <a:off x="650938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301DAF5-F69C-46F7-90C1-7AA247FA45B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361</xdr:col>
      <xdr:colOff>0</xdr:colOff>
      <xdr:row>15</xdr:row>
      <xdr:rowOff>0</xdr:rowOff>
    </xdr:from>
    <xdr:to>
      <xdr:col>362</xdr:col>
      <xdr:colOff>0</xdr:colOff>
      <xdr:row>16</xdr:row>
      <xdr:rowOff>0</xdr:rowOff>
    </xdr:to>
    <xdr:sp macro="" textlink="$MX$13">
      <xdr:nvSpPr>
        <xdr:cNvPr id="369" name="Label354">
          <a:extLst>
            <a:ext uri="{FF2B5EF4-FFF2-40B4-BE49-F238E27FC236}">
              <a16:creationId xmlns:a16="http://schemas.microsoft.com/office/drawing/2014/main" xmlns="" id="{00000000-0008-0000-0000-000071010000}"/>
            </a:ext>
          </a:extLst>
        </xdr:cNvPr>
        <xdr:cNvSpPr txBox="1"/>
      </xdr:nvSpPr>
      <xdr:spPr>
        <a:xfrm>
          <a:off x="652748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A9A542BB-053C-49A6-B372-ED46DC3562B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362</xdr:col>
      <xdr:colOff>0</xdr:colOff>
      <xdr:row>15</xdr:row>
      <xdr:rowOff>0</xdr:rowOff>
    </xdr:from>
    <xdr:to>
      <xdr:col>363</xdr:col>
      <xdr:colOff>0</xdr:colOff>
      <xdr:row>16</xdr:row>
      <xdr:rowOff>0</xdr:rowOff>
    </xdr:to>
    <xdr:sp macro="" textlink="$MY$13">
      <xdr:nvSpPr>
        <xdr:cNvPr id="370" name="Label355">
          <a:extLst>
            <a:ext uri="{FF2B5EF4-FFF2-40B4-BE49-F238E27FC236}">
              <a16:creationId xmlns:a16="http://schemas.microsoft.com/office/drawing/2014/main" xmlns="" id="{00000000-0008-0000-0000-000072010000}"/>
            </a:ext>
          </a:extLst>
        </xdr:cNvPr>
        <xdr:cNvSpPr txBox="1"/>
      </xdr:nvSpPr>
      <xdr:spPr>
        <a:xfrm>
          <a:off x="654558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BD6BBFF-BDE0-4FC5-8B9C-72277B0F87D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363</xdr:col>
      <xdr:colOff>0</xdr:colOff>
      <xdr:row>15</xdr:row>
      <xdr:rowOff>0</xdr:rowOff>
    </xdr:from>
    <xdr:to>
      <xdr:col>364</xdr:col>
      <xdr:colOff>0</xdr:colOff>
      <xdr:row>16</xdr:row>
      <xdr:rowOff>0</xdr:rowOff>
    </xdr:to>
    <xdr:sp macro="" textlink="$MZ$13">
      <xdr:nvSpPr>
        <xdr:cNvPr id="371" name="Label356">
          <a:extLst>
            <a:ext uri="{FF2B5EF4-FFF2-40B4-BE49-F238E27FC236}">
              <a16:creationId xmlns:a16="http://schemas.microsoft.com/office/drawing/2014/main" xmlns="" id="{00000000-0008-0000-0000-000073010000}"/>
            </a:ext>
          </a:extLst>
        </xdr:cNvPr>
        <xdr:cNvSpPr txBox="1"/>
      </xdr:nvSpPr>
      <xdr:spPr>
        <a:xfrm>
          <a:off x="656367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9D8EF3D-483A-4865-A677-C5F63EBAB09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364</xdr:col>
      <xdr:colOff>0</xdr:colOff>
      <xdr:row>15</xdr:row>
      <xdr:rowOff>0</xdr:rowOff>
    </xdr:from>
    <xdr:to>
      <xdr:col>365</xdr:col>
      <xdr:colOff>0</xdr:colOff>
      <xdr:row>16</xdr:row>
      <xdr:rowOff>0</xdr:rowOff>
    </xdr:to>
    <xdr:sp macro="" textlink="$NA$13">
      <xdr:nvSpPr>
        <xdr:cNvPr id="372" name="Label357">
          <a:extLst>
            <a:ext uri="{FF2B5EF4-FFF2-40B4-BE49-F238E27FC236}">
              <a16:creationId xmlns:a16="http://schemas.microsoft.com/office/drawing/2014/main" xmlns="" id="{00000000-0008-0000-0000-000074010000}"/>
            </a:ext>
          </a:extLst>
        </xdr:cNvPr>
        <xdr:cNvSpPr txBox="1"/>
      </xdr:nvSpPr>
      <xdr:spPr>
        <a:xfrm>
          <a:off x="658177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445A4648-86E2-4032-974E-3DDE9075332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365</xdr:col>
      <xdr:colOff>0</xdr:colOff>
      <xdr:row>15</xdr:row>
      <xdr:rowOff>0</xdr:rowOff>
    </xdr:from>
    <xdr:to>
      <xdr:col>366</xdr:col>
      <xdr:colOff>0</xdr:colOff>
      <xdr:row>16</xdr:row>
      <xdr:rowOff>0</xdr:rowOff>
    </xdr:to>
    <xdr:sp macro="" textlink="$NB$13">
      <xdr:nvSpPr>
        <xdr:cNvPr id="373" name="Label358">
          <a:extLst>
            <a:ext uri="{FF2B5EF4-FFF2-40B4-BE49-F238E27FC236}">
              <a16:creationId xmlns:a16="http://schemas.microsoft.com/office/drawing/2014/main" xmlns="" id="{00000000-0008-0000-0000-000075010000}"/>
            </a:ext>
          </a:extLst>
        </xdr:cNvPr>
        <xdr:cNvSpPr txBox="1"/>
      </xdr:nvSpPr>
      <xdr:spPr>
        <a:xfrm>
          <a:off x="659987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889AD8D-4C4B-4FFB-944A-6F1EE8BF87A9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23</a:t>
          </a:fld>
          <a:endParaRPr lang="en-GB" sz="1100"/>
        </a:p>
      </xdr:txBody>
    </xdr:sp>
    <xdr:clientData/>
  </xdr:twoCellAnchor>
  <xdr:twoCellAnchor>
    <xdr:from>
      <xdr:col>366</xdr:col>
      <xdr:colOff>0</xdr:colOff>
      <xdr:row>15</xdr:row>
      <xdr:rowOff>0</xdr:rowOff>
    </xdr:from>
    <xdr:to>
      <xdr:col>367</xdr:col>
      <xdr:colOff>0</xdr:colOff>
      <xdr:row>16</xdr:row>
      <xdr:rowOff>0</xdr:rowOff>
    </xdr:to>
    <xdr:sp macro="" textlink="$NC$13">
      <xdr:nvSpPr>
        <xdr:cNvPr id="374" name="Label359">
          <a:extLst>
            <a:ext uri="{FF2B5EF4-FFF2-40B4-BE49-F238E27FC236}">
              <a16:creationId xmlns:a16="http://schemas.microsoft.com/office/drawing/2014/main" xmlns="" id="{00000000-0008-0000-0000-000076010000}"/>
            </a:ext>
          </a:extLst>
        </xdr:cNvPr>
        <xdr:cNvSpPr txBox="1"/>
      </xdr:nvSpPr>
      <xdr:spPr>
        <a:xfrm>
          <a:off x="661797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373320BC-527E-4B7E-B8B8-0A824B78F9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367</xdr:col>
      <xdr:colOff>0</xdr:colOff>
      <xdr:row>15</xdr:row>
      <xdr:rowOff>0</xdr:rowOff>
    </xdr:from>
    <xdr:to>
      <xdr:col>368</xdr:col>
      <xdr:colOff>0</xdr:colOff>
      <xdr:row>16</xdr:row>
      <xdr:rowOff>0</xdr:rowOff>
    </xdr:to>
    <xdr:sp macro="" textlink="$ND$13">
      <xdr:nvSpPr>
        <xdr:cNvPr id="375" name="Label360">
          <a:extLst>
            <a:ext uri="{FF2B5EF4-FFF2-40B4-BE49-F238E27FC236}">
              <a16:creationId xmlns:a16="http://schemas.microsoft.com/office/drawing/2014/main" xmlns="" id="{00000000-0008-0000-0000-000077010000}"/>
            </a:ext>
          </a:extLst>
        </xdr:cNvPr>
        <xdr:cNvSpPr txBox="1"/>
      </xdr:nvSpPr>
      <xdr:spPr>
        <a:xfrm>
          <a:off x="663606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25E968CA-3605-4A5A-9E1E-AB6A9F20BF8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368</xdr:col>
      <xdr:colOff>0</xdr:colOff>
      <xdr:row>15</xdr:row>
      <xdr:rowOff>0</xdr:rowOff>
    </xdr:from>
    <xdr:to>
      <xdr:col>369</xdr:col>
      <xdr:colOff>0</xdr:colOff>
      <xdr:row>16</xdr:row>
      <xdr:rowOff>0</xdr:rowOff>
    </xdr:to>
    <xdr:sp macro="" textlink="$NE$13">
      <xdr:nvSpPr>
        <xdr:cNvPr id="376" name="Label361">
          <a:extLst>
            <a:ext uri="{FF2B5EF4-FFF2-40B4-BE49-F238E27FC236}">
              <a16:creationId xmlns:a16="http://schemas.microsoft.com/office/drawing/2014/main" xmlns="" id="{00000000-0008-0000-0000-000078010000}"/>
            </a:ext>
          </a:extLst>
        </xdr:cNvPr>
        <xdr:cNvSpPr txBox="1"/>
      </xdr:nvSpPr>
      <xdr:spPr>
        <a:xfrm>
          <a:off x="665416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558D9669-5E67-4CF8-ADEF-F008875A733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369</xdr:col>
      <xdr:colOff>0</xdr:colOff>
      <xdr:row>15</xdr:row>
      <xdr:rowOff>0</xdr:rowOff>
    </xdr:from>
    <xdr:to>
      <xdr:col>370</xdr:col>
      <xdr:colOff>0</xdr:colOff>
      <xdr:row>16</xdr:row>
      <xdr:rowOff>0</xdr:rowOff>
    </xdr:to>
    <xdr:sp macro="" textlink="$NF$13">
      <xdr:nvSpPr>
        <xdr:cNvPr id="377" name="Label362">
          <a:extLst>
            <a:ext uri="{FF2B5EF4-FFF2-40B4-BE49-F238E27FC236}">
              <a16:creationId xmlns:a16="http://schemas.microsoft.com/office/drawing/2014/main" xmlns="" id="{00000000-0008-0000-0000-000079010000}"/>
            </a:ext>
          </a:extLst>
        </xdr:cNvPr>
        <xdr:cNvSpPr txBox="1"/>
      </xdr:nvSpPr>
      <xdr:spPr>
        <a:xfrm>
          <a:off x="667226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BA97E4F1-90FC-4661-BE4C-72EBE18648E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370</xdr:col>
      <xdr:colOff>0</xdr:colOff>
      <xdr:row>15</xdr:row>
      <xdr:rowOff>0</xdr:rowOff>
    </xdr:from>
    <xdr:to>
      <xdr:col>371</xdr:col>
      <xdr:colOff>0</xdr:colOff>
      <xdr:row>16</xdr:row>
      <xdr:rowOff>0</xdr:rowOff>
    </xdr:to>
    <xdr:sp macro="" textlink="$NG$13">
      <xdr:nvSpPr>
        <xdr:cNvPr id="378" name="Label363">
          <a:extLst>
            <a:ext uri="{FF2B5EF4-FFF2-40B4-BE49-F238E27FC236}">
              <a16:creationId xmlns:a16="http://schemas.microsoft.com/office/drawing/2014/main" xmlns="" id="{00000000-0008-0000-0000-00007A010000}"/>
            </a:ext>
          </a:extLst>
        </xdr:cNvPr>
        <xdr:cNvSpPr txBox="1"/>
      </xdr:nvSpPr>
      <xdr:spPr>
        <a:xfrm>
          <a:off x="669036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7149B178-0C7E-4714-960C-641E059C714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371</xdr:col>
      <xdr:colOff>0</xdr:colOff>
      <xdr:row>15</xdr:row>
      <xdr:rowOff>0</xdr:rowOff>
    </xdr:from>
    <xdr:to>
      <xdr:col>372</xdr:col>
      <xdr:colOff>0</xdr:colOff>
      <xdr:row>16</xdr:row>
      <xdr:rowOff>0</xdr:rowOff>
    </xdr:to>
    <xdr:sp macro="" textlink="$NH$13">
      <xdr:nvSpPr>
        <xdr:cNvPr id="379" name="Label364">
          <a:extLst>
            <a:ext uri="{FF2B5EF4-FFF2-40B4-BE49-F238E27FC236}">
              <a16:creationId xmlns:a16="http://schemas.microsoft.com/office/drawing/2014/main" xmlns="" id="{00000000-0008-0000-0000-00007B010000}"/>
            </a:ext>
          </a:extLst>
        </xdr:cNvPr>
        <xdr:cNvSpPr txBox="1"/>
      </xdr:nvSpPr>
      <xdr:spPr>
        <a:xfrm>
          <a:off x="6708457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C5359624-CFAB-443B-A39D-F369C47D661B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372</xdr:col>
      <xdr:colOff>0</xdr:colOff>
      <xdr:row>15</xdr:row>
      <xdr:rowOff>0</xdr:rowOff>
    </xdr:from>
    <xdr:to>
      <xdr:col>373</xdr:col>
      <xdr:colOff>0</xdr:colOff>
      <xdr:row>16</xdr:row>
      <xdr:rowOff>0</xdr:rowOff>
    </xdr:to>
    <xdr:sp macro="" textlink="$NI$13">
      <xdr:nvSpPr>
        <xdr:cNvPr id="380" name="Label365">
          <a:extLst>
            <a:ext uri="{FF2B5EF4-FFF2-40B4-BE49-F238E27FC236}">
              <a16:creationId xmlns:a16="http://schemas.microsoft.com/office/drawing/2014/main" xmlns="" id="{00000000-0008-0000-0000-00007C010000}"/>
            </a:ext>
          </a:extLst>
        </xdr:cNvPr>
        <xdr:cNvSpPr txBox="1"/>
      </xdr:nvSpPr>
      <xdr:spPr>
        <a:xfrm>
          <a:off x="6726555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1EA5DCF6-DBDB-4F24-B03D-13090FEEC006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30</a:t>
          </a:fld>
          <a:endParaRPr lang="en-GB" sz="1100"/>
        </a:p>
      </xdr:txBody>
    </xdr:sp>
    <xdr:clientData/>
  </xdr:twoCellAnchor>
  <xdr:twoCellAnchor>
    <xdr:from>
      <xdr:col>373</xdr:col>
      <xdr:colOff>0</xdr:colOff>
      <xdr:row>15</xdr:row>
      <xdr:rowOff>0</xdr:rowOff>
    </xdr:from>
    <xdr:to>
      <xdr:col>374</xdr:col>
      <xdr:colOff>0</xdr:colOff>
      <xdr:row>16</xdr:row>
      <xdr:rowOff>0</xdr:rowOff>
    </xdr:to>
    <xdr:sp macro="" textlink="$NJ$13">
      <xdr:nvSpPr>
        <xdr:cNvPr id="381" name="Label366">
          <a:extLst>
            <a:ext uri="{FF2B5EF4-FFF2-40B4-BE49-F238E27FC236}">
              <a16:creationId xmlns:a16="http://schemas.microsoft.com/office/drawing/2014/main" xmlns="" id="{00000000-0008-0000-0000-00007D010000}"/>
            </a:ext>
          </a:extLst>
        </xdr:cNvPr>
        <xdr:cNvSpPr txBox="1"/>
      </xdr:nvSpPr>
      <xdr:spPr>
        <a:xfrm>
          <a:off x="67446525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D43420FF-A86F-4422-9CAD-F10918C00E2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xdr:twoCellAnchor>
    <xdr:from>
      <xdr:col>374</xdr:col>
      <xdr:colOff>0</xdr:colOff>
      <xdr:row>15</xdr:row>
      <xdr:rowOff>0</xdr:rowOff>
    </xdr:from>
    <xdr:to>
      <xdr:col>375</xdr:col>
      <xdr:colOff>0</xdr:colOff>
      <xdr:row>16</xdr:row>
      <xdr:rowOff>0</xdr:rowOff>
    </xdr:to>
    <xdr:sp macro="" textlink="$NK$13">
      <xdr:nvSpPr>
        <xdr:cNvPr id="382" name="Label367">
          <a:extLst>
            <a:ext uri="{FF2B5EF4-FFF2-40B4-BE49-F238E27FC236}">
              <a16:creationId xmlns:a16="http://schemas.microsoft.com/office/drawing/2014/main" xmlns="" id="{00000000-0008-0000-0000-00007E010000}"/>
            </a:ext>
          </a:extLst>
        </xdr:cNvPr>
        <xdr:cNvSpPr txBox="1"/>
      </xdr:nvSpPr>
      <xdr:spPr>
        <a:xfrm>
          <a:off x="67627500" y="3609975"/>
          <a:ext cx="180975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overflow" horzOverflow="overflow" wrap="none" rtlCol="0" anchor="ctr"/>
        <a:lstStyle/>
        <a:p>
          <a:pPr algn="l"/>
          <a:fld id="{F7B6608B-D684-46D8-8B58-002C02106E5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l"/>
            <a:t> </a:t>
          </a:fld>
          <a:endParaRPr lang="en-GB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12699</xdr:colOff>
          <xdr:row>3</xdr:row>
          <xdr:rowOff>1616</xdr:rowOff>
        </xdr:from>
        <xdr:to>
          <xdr:col>148</xdr:col>
          <xdr:colOff>38100</xdr:colOff>
          <xdr:row>10</xdr:row>
          <xdr:rowOff>0</xdr:rowOff>
        </xdr:to>
        <xdr:pic>
          <xdr:nvPicPr>
            <xdr:cNvPr id="388" name="Picture 387">
              <a:extLst>
                <a:ext uri="{FF2B5EF4-FFF2-40B4-BE49-F238E27FC236}">
                  <a16:creationId xmlns:a16="http://schemas.microsoft.com/office/drawing/2014/main" xmlns="" id="{00000000-0008-0000-0000-00008401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Detailed View'!$V$4:$AU$10" spid="_x0000_s4640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3451224" y="687416"/>
              <a:ext cx="6454776" cy="1598584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13</xdr:col>
          <xdr:colOff>12699</xdr:colOff>
          <xdr:row>1</xdr:row>
          <xdr:rowOff>1615</xdr:rowOff>
        </xdr:from>
        <xdr:to>
          <xdr:col>148</xdr:col>
          <xdr:colOff>38100</xdr:colOff>
          <xdr:row>2</xdr:row>
          <xdr:rowOff>22265</xdr:rowOff>
        </xdr:to>
        <xdr:pic>
          <xdr:nvPicPr>
            <xdr:cNvPr id="383" name="Picture 382">
              <a:extLst>
                <a:ext uri="{FF2B5EF4-FFF2-40B4-BE49-F238E27FC236}">
                  <a16:creationId xmlns:a16="http://schemas.microsoft.com/office/drawing/2014/main" xmlns="" id="{00000000-0008-0000-0000-00007F010000}"/>
                </a:ext>
              </a:extLst>
            </xdr:cNvPr>
            <xdr:cNvPicPr>
              <a:picLocks noChangeArrowheads="1"/>
              <a:extLst>
                <a:ext uri="{84589F7E-364E-4C9E-8A38-B11213B215E9}">
                  <a14:cameraTool cellRange="'Detailed View'!$V$2:$AU$2" spid="_x0000_s4641"/>
                </a:ext>
              </a:extLst>
            </xdr:cNvPicPr>
          </xdr:nvPicPr>
          <xdr:blipFill>
            <a:blip xmlns:r="http://schemas.openxmlformats.org/officeDocument/2006/relationships" r:embed="rId2">
              <a:duotone>
                <a:prstClr val="black"/>
                <a:schemeClr val="accent5">
                  <a:tint val="45000"/>
                  <a:satMod val="400000"/>
                </a:schemeClr>
              </a:duotone>
            </a:blip>
            <a:srcRect/>
            <a:stretch>
              <a:fillRect/>
            </a:stretch>
          </xdr:blipFill>
          <xdr:spPr bwMode="auto">
            <a:xfrm>
              <a:off x="3448049" y="223865"/>
              <a:ext cx="6457951" cy="255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absoluteAnchor>
    <xdr:pos x="10267950" y="685800"/>
    <xdr:ext cx="1266825" cy="352800"/>
    <xdr:sp macro="[0]!OpenDetailedView" textlink="">
      <xdr:nvSpPr>
        <xdr:cNvPr id="384" name="Rounded Rectangle 2">
          <a:extLst>
            <a:ext uri="{FF2B5EF4-FFF2-40B4-BE49-F238E27FC236}">
              <a16:creationId xmlns:a16="http://schemas.microsoft.com/office/drawing/2014/main" xmlns="" id="{00000000-0008-0000-0000-000080010000}"/>
            </a:ext>
          </a:extLst>
        </xdr:cNvPr>
        <xdr:cNvSpPr>
          <a:spLocks noChangeArrowheads="1"/>
        </xdr:cNvSpPr>
      </xdr:nvSpPr>
      <xdr:spPr bwMode="auto">
        <a:xfrm>
          <a:off x="10267950" y="685800"/>
          <a:ext cx="1266825" cy="352800"/>
        </a:xfrm>
        <a:prstGeom prst="roundRect">
          <a:avLst>
            <a:gd name="adj" fmla="val 8292"/>
          </a:avLst>
        </a:prstGeom>
        <a:solidFill>
          <a:schemeClr val="accent3">
            <a:lumMod val="60000"/>
            <a:lumOff val="40000"/>
          </a:schemeClr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Detailed View</a:t>
          </a:r>
          <a:r>
            <a:rPr lang="en-US" sz="1100" b="0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</a:t>
          </a:r>
          <a:endParaRPr lang="hu-HU" sz="1100" b="0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absoluteAnchor>
    <xdr:pos x="10267950" y="1143000"/>
    <xdr:ext cx="1266825" cy="352800"/>
    <xdr:sp macro="[0]!OpenDatabaseView" textlink="">
      <xdr:nvSpPr>
        <xdr:cNvPr id="385" name="Rounded Rectangle 2">
          <a:extLst>
            <a:ext uri="{FF2B5EF4-FFF2-40B4-BE49-F238E27FC236}">
              <a16:creationId xmlns:a16="http://schemas.microsoft.com/office/drawing/2014/main" xmlns="" id="{00000000-0008-0000-0000-000081010000}"/>
            </a:ext>
          </a:extLst>
        </xdr:cNvPr>
        <xdr:cNvSpPr>
          <a:spLocks noChangeArrowheads="1"/>
        </xdr:cNvSpPr>
      </xdr:nvSpPr>
      <xdr:spPr bwMode="auto">
        <a:xfrm>
          <a:off x="10267950" y="1143000"/>
          <a:ext cx="1266825" cy="352800"/>
        </a:xfrm>
        <a:prstGeom prst="roundRect">
          <a:avLst>
            <a:gd name="adj" fmla="val 8292"/>
          </a:avLst>
        </a:prstGeom>
        <a:solidFill>
          <a:schemeClr val="accent3">
            <a:lumMod val="60000"/>
            <a:lumOff val="40000"/>
          </a:schemeClr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Databases</a:t>
          </a:r>
          <a:r>
            <a:rPr lang="en-US" sz="1100" b="0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</a:t>
          </a:r>
          <a:endParaRPr lang="pl-PL" sz="1100" b="0">
            <a:effectLst/>
            <a:latin typeface="+mn-lt"/>
            <a:ea typeface="+mn-ea"/>
            <a:cs typeface="+mn-cs"/>
            <a:sym typeface="Webdings" panose="05030102010509060703" pitchFamily="18" charset="2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333333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(admin access only)</a:t>
          </a:r>
          <a:endParaRPr lang="hu-HU" sz="800" b="0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absoluteAnchor>
    <xdr:pos x="10267950" y="1600200"/>
    <xdr:ext cx="1266825" cy="352800"/>
    <xdr:sp macro="[0]!OpenSettingsView" textlink="">
      <xdr:nvSpPr>
        <xdr:cNvPr id="386" name="Rounded Rectangle 2">
          <a:extLst>
            <a:ext uri="{FF2B5EF4-FFF2-40B4-BE49-F238E27FC236}">
              <a16:creationId xmlns:a16="http://schemas.microsoft.com/office/drawing/2014/main" xmlns="" id="{00000000-0008-0000-0000-000082010000}"/>
            </a:ext>
          </a:extLst>
        </xdr:cNvPr>
        <xdr:cNvSpPr>
          <a:spLocks noChangeArrowheads="1"/>
        </xdr:cNvSpPr>
      </xdr:nvSpPr>
      <xdr:spPr bwMode="auto">
        <a:xfrm>
          <a:off x="10267950" y="1600200"/>
          <a:ext cx="1266825" cy="352800"/>
        </a:xfrm>
        <a:prstGeom prst="roundRect">
          <a:avLst>
            <a:gd name="adj" fmla="val 8292"/>
          </a:avLst>
        </a:prstGeom>
        <a:solidFill>
          <a:schemeClr val="accent3">
            <a:lumMod val="60000"/>
            <a:lumOff val="40000"/>
          </a:schemeClr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Settings</a:t>
          </a:r>
          <a:r>
            <a:rPr lang="en-US" sz="1100" b="0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</a:t>
          </a:r>
          <a:endParaRPr lang="pl-PL" sz="1100" b="0">
            <a:effectLst/>
            <a:latin typeface="+mn-lt"/>
            <a:ea typeface="+mn-ea"/>
            <a:cs typeface="+mn-cs"/>
            <a:sym typeface="Webdings" panose="05030102010509060703" pitchFamily="18" charset="2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333333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(admin access only)</a:t>
          </a:r>
          <a:endParaRPr lang="hu-HU" sz="800" b="0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absoluteAnchor>
    <xdr:pos x="10267950" y="228600"/>
    <xdr:ext cx="1266825" cy="352800"/>
    <xdr:sp macro="[0]!PrintMeOne" textlink="">
      <xdr:nvSpPr>
        <xdr:cNvPr id="387" name="Rounded Rectangle 2">
          <a:extLst>
            <a:ext uri="{FF2B5EF4-FFF2-40B4-BE49-F238E27FC236}">
              <a16:creationId xmlns:a16="http://schemas.microsoft.com/office/drawing/2014/main" xmlns="" id="{00000000-0008-0000-0000-000083010000}"/>
            </a:ext>
          </a:extLst>
        </xdr:cNvPr>
        <xdr:cNvSpPr>
          <a:spLocks noChangeArrowheads="1"/>
        </xdr:cNvSpPr>
      </xdr:nvSpPr>
      <xdr:spPr bwMode="auto">
        <a:xfrm>
          <a:off x="10267950" y="228600"/>
          <a:ext cx="1266825" cy="352800"/>
        </a:xfrm>
        <a:prstGeom prst="roundRect">
          <a:avLst>
            <a:gd name="adj" fmla="val 8292"/>
          </a:avLst>
        </a:prstGeom>
        <a:solidFill>
          <a:schemeClr val="accent3">
            <a:lumMod val="60000"/>
            <a:lumOff val="40000"/>
          </a:schemeClr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Print this View</a:t>
          </a:r>
          <a:endParaRPr lang="hu-HU" sz="1100" b="1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twoCellAnchor editAs="absolute">
    <xdr:from>
      <xdr:col>0</xdr:col>
      <xdr:colOff>95250</xdr:colOff>
      <xdr:row>15</xdr:row>
      <xdr:rowOff>0</xdr:rowOff>
    </xdr:from>
    <xdr:to>
      <xdr:col>0</xdr:col>
      <xdr:colOff>285750</xdr:colOff>
      <xdr:row>15</xdr:row>
      <xdr:rowOff>207433</xdr:rowOff>
    </xdr:to>
    <xdr:sp macro="[0]!Message10_Click" textlink="">
      <xdr:nvSpPr>
        <xdr:cNvPr id="392" name="TextBox1">
          <a:extLst>
            <a:ext uri="{FF2B5EF4-FFF2-40B4-BE49-F238E27FC236}">
              <a16:creationId xmlns:a16="http://schemas.microsoft.com/office/drawing/2014/main" xmlns="" id="{00000000-0008-0000-0000-000088010000}"/>
            </a:ext>
          </a:extLst>
        </xdr:cNvPr>
        <xdr:cNvSpPr txBox="1"/>
      </xdr:nvSpPr>
      <xdr:spPr>
        <a:xfrm>
          <a:off x="95250" y="2743200"/>
          <a:ext cx="190500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pPr lvl="0" algn="r"/>
          <a:r>
            <a:rPr lang="pl-PL" sz="800">
              <a:solidFill>
                <a:schemeClr val="bg1">
                  <a:lumMod val="50000"/>
                </a:schemeClr>
              </a:solidFill>
            </a:rPr>
            <a:t>(?) 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6</xdr:col>
      <xdr:colOff>0</xdr:colOff>
      <xdr:row>9</xdr:row>
      <xdr:rowOff>227670</xdr:rowOff>
    </xdr:to>
    <xdr:sp macro="[0]!NextYear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 txBox="1"/>
      </xdr:nvSpPr>
      <xdr:spPr>
        <a:xfrm>
          <a:off x="1579756" y="2049037"/>
          <a:ext cx="246256" cy="227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 b="1">
              <a:solidFill>
                <a:srgbClr val="0000CC"/>
              </a:solidFill>
              <a:latin typeface="+mn-lt"/>
              <a:cs typeface="Arial" panose="020B0604020202020204" pitchFamily="34" charset="0"/>
            </a:rPr>
            <a:t>&gt;</a:t>
          </a:r>
          <a:endParaRPr lang="en-GB" sz="1100" b="1">
            <a:solidFill>
              <a:srgbClr val="0000CC"/>
            </a:solidFill>
            <a:latin typeface="+mn-lt"/>
          </a:endParaRPr>
        </a:p>
      </xdr:txBody>
    </xdr:sp>
    <xdr:clientData/>
  </xdr:twoCellAnchor>
  <xdr:twoCellAnchor>
    <xdr:from>
      <xdr:col>4</xdr:col>
      <xdr:colOff>69695</xdr:colOff>
      <xdr:row>9</xdr:row>
      <xdr:rowOff>0</xdr:rowOff>
    </xdr:from>
    <xdr:to>
      <xdr:col>5</xdr:col>
      <xdr:colOff>0</xdr:colOff>
      <xdr:row>9</xdr:row>
      <xdr:rowOff>227670</xdr:rowOff>
    </xdr:to>
    <xdr:sp macro="[0]!PreviousYear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SpPr txBox="1"/>
      </xdr:nvSpPr>
      <xdr:spPr>
        <a:xfrm>
          <a:off x="1333500" y="2049037"/>
          <a:ext cx="246256" cy="227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l-PL" sz="1100" b="1">
              <a:solidFill>
                <a:srgbClr val="0000CC"/>
              </a:solidFill>
              <a:latin typeface="+mn-lt"/>
              <a:cs typeface="Arial" panose="020B0604020202020204" pitchFamily="34" charset="0"/>
            </a:rPr>
            <a:t>&lt;</a:t>
          </a:r>
          <a:endParaRPr lang="en-GB" sz="1100" b="1">
            <a:solidFill>
              <a:srgbClr val="0000CC"/>
            </a:solidFill>
            <a:latin typeface="+mn-lt"/>
          </a:endParaRPr>
        </a:p>
      </xdr:txBody>
    </xdr:sp>
    <xdr:clientData/>
  </xdr:twoCellAnchor>
  <xdr:absoluteAnchor>
    <xdr:pos x="12906375" y="1143000"/>
    <xdr:ext cx="1266825" cy="352800"/>
    <xdr:sp macro="[0]!OpenDatabaseView" textlink="">
      <xdr:nvSpPr>
        <xdr:cNvPr id="5" name="Rounded Rectangle 2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12906375" y="1143000"/>
          <a:ext cx="1266825" cy="352800"/>
        </a:xfrm>
        <a:prstGeom prst="roundRect">
          <a:avLst>
            <a:gd name="adj" fmla="val 8292"/>
          </a:avLst>
        </a:prstGeom>
        <a:solidFill>
          <a:srgbClr val="FFFFCC"/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Databases</a:t>
          </a:r>
          <a:r>
            <a:rPr lang="en-US" sz="1100" b="0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</a:t>
          </a:r>
          <a:endParaRPr lang="pl-PL" sz="1100" b="0">
            <a:effectLst/>
            <a:latin typeface="+mn-lt"/>
            <a:ea typeface="+mn-ea"/>
            <a:cs typeface="+mn-cs"/>
            <a:sym typeface="Webdings" panose="05030102010509060703" pitchFamily="18" charset="2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333333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(admin access only)</a:t>
          </a:r>
          <a:endParaRPr lang="hu-HU" sz="800" b="0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absoluteAnchor>
    <xdr:pos x="12906375" y="1600200"/>
    <xdr:ext cx="1266825" cy="352800"/>
    <xdr:sp macro="[0]!OpenSettingsView" textlink="">
      <xdr:nvSpPr>
        <xdr:cNvPr id="7" name="Rounded Rectangle 2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12906375" y="1600200"/>
          <a:ext cx="1266825" cy="352800"/>
        </a:xfrm>
        <a:prstGeom prst="roundRect">
          <a:avLst>
            <a:gd name="adj" fmla="val 8292"/>
          </a:avLst>
        </a:prstGeom>
        <a:solidFill>
          <a:srgbClr val="FFFFCC"/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Settings</a:t>
          </a:r>
          <a:r>
            <a:rPr lang="en-US" sz="1100" b="0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</a:t>
          </a:r>
          <a:endParaRPr lang="pl-PL" sz="1100" b="0">
            <a:effectLst/>
            <a:latin typeface="+mn-lt"/>
            <a:ea typeface="+mn-ea"/>
            <a:cs typeface="+mn-cs"/>
            <a:sym typeface="Webdings" panose="05030102010509060703" pitchFamily="18" charset="2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333333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(admin access only)</a:t>
          </a:r>
          <a:endParaRPr lang="hu-HU" sz="800" b="0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absoluteAnchor>
    <xdr:pos x="12906375" y="228600"/>
    <xdr:ext cx="1266825" cy="352800"/>
    <xdr:sp macro="[0]!PrintMeTWO" textlink="">
      <xdr:nvSpPr>
        <xdr:cNvPr id="8" name="Rounded Rectangle 2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12906375" y="228600"/>
          <a:ext cx="1266825" cy="352800"/>
        </a:xfrm>
        <a:prstGeom prst="roundRect">
          <a:avLst>
            <a:gd name="adj" fmla="val 8292"/>
          </a:avLst>
        </a:prstGeom>
        <a:solidFill>
          <a:srgbClr val="FFFFCC"/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Print this View</a:t>
          </a:r>
          <a:endParaRPr lang="hu-HU" sz="1100" b="1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absoluteAnchor>
    <xdr:pos x="12906375" y="685800"/>
    <xdr:ext cx="1266825" cy="352800"/>
    <xdr:sp macro="[0]!OpenOverview" textlink="">
      <xdr:nvSpPr>
        <xdr:cNvPr id="9" name="Rounded Rectangle 2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12906375" y="685800"/>
          <a:ext cx="1266825" cy="352800"/>
        </a:xfrm>
        <a:prstGeom prst="roundRect">
          <a:avLst>
            <a:gd name="adj" fmla="val 8292"/>
          </a:avLst>
        </a:prstGeom>
        <a:solidFill>
          <a:srgbClr val="FFFFCC"/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en-US" sz="1100" b="0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</a:t>
          </a: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Overview</a:t>
          </a:r>
          <a:endParaRPr lang="hu-HU" sz="1100" b="1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twoCellAnchor>
    <xdr:from>
      <xdr:col>47</xdr:col>
      <xdr:colOff>0</xdr:colOff>
      <xdr:row>3</xdr:row>
      <xdr:rowOff>21167</xdr:rowOff>
    </xdr:from>
    <xdr:to>
      <xdr:col>47</xdr:col>
      <xdr:colOff>219075</xdr:colOff>
      <xdr:row>4</xdr:row>
      <xdr:rowOff>0</xdr:rowOff>
    </xdr:to>
    <xdr:sp macro="[0]!Message5_Click" textlink="">
      <xdr:nvSpPr>
        <xdr:cNvPr id="10" name="TextBox1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/>
      </xdr:nvSpPr>
      <xdr:spPr>
        <a:xfrm>
          <a:off x="11972925" y="706967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6</xdr:col>
      <xdr:colOff>9525</xdr:colOff>
      <xdr:row>9</xdr:row>
      <xdr:rowOff>9525</xdr:rowOff>
    </xdr:from>
    <xdr:to>
      <xdr:col>6</xdr:col>
      <xdr:colOff>228600</xdr:colOff>
      <xdr:row>9</xdr:row>
      <xdr:rowOff>216958</xdr:rowOff>
    </xdr:to>
    <xdr:sp macro="[0]!Message1_Click" textlink="">
      <xdr:nvSpPr>
        <xdr:cNvPr id="11" name="TextBox1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/>
      </xdr:nvSpPr>
      <xdr:spPr>
        <a:xfrm>
          <a:off x="1828800" y="2066925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31</xdr:col>
      <xdr:colOff>0</xdr:colOff>
      <xdr:row>3</xdr:row>
      <xdr:rowOff>0</xdr:rowOff>
    </xdr:from>
    <xdr:to>
      <xdr:col>47</xdr:col>
      <xdr:colOff>0</xdr:colOff>
      <xdr:row>3</xdr:row>
      <xdr:rowOff>228599</xdr:rowOff>
    </xdr:to>
    <xdr:sp macro="[0]!DeleteThisNote" textlink="">
      <xdr:nvSpPr>
        <xdr:cNvPr id="12" name="TextBoxNote">
          <a:extLst>
            <a:ext uri="{FF2B5EF4-FFF2-40B4-BE49-F238E27FC236}">
              <a16:creationId xmlns:a16="http://schemas.microsoft.com/office/drawing/2014/main" xmlns="" id="{250F9926-B430-4E85-B301-9722E34B146B}"/>
            </a:ext>
          </a:extLst>
        </xdr:cNvPr>
        <xdr:cNvSpPr txBox="1"/>
      </xdr:nvSpPr>
      <xdr:spPr>
        <a:xfrm>
          <a:off x="8010525" y="685800"/>
          <a:ext cx="3962400" cy="2285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r"/>
          <a:r>
            <a:rPr lang="pl-PL" sz="1100" i="1"/>
            <a:t>(Select</a:t>
          </a:r>
          <a:r>
            <a:rPr lang="pl-PL" sz="1100" i="1" baseline="0"/>
            <a:t> leave type and click data in the calendar to add/remove it)</a:t>
          </a:r>
          <a:endParaRPr lang="en-GB" sz="1100" i="1"/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9953625" y="209550"/>
    <xdr:ext cx="1266825" cy="352800"/>
    <xdr:sp macro="[0]!OpenOverview" textlink="">
      <xdr:nvSpPr>
        <xdr:cNvPr id="2" name="Rounded Rectangl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rrowheads="1"/>
        </xdr:cNvSpPr>
      </xdr:nvSpPr>
      <xdr:spPr bwMode="auto">
        <a:xfrm>
          <a:off x="9953625" y="209550"/>
          <a:ext cx="1266825" cy="352800"/>
        </a:xfrm>
        <a:prstGeom prst="roundRect">
          <a:avLst>
            <a:gd name="adj" fmla="val 8292"/>
          </a:avLst>
        </a:prstGeom>
        <a:solidFill>
          <a:srgbClr val="FFFFCC"/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en-US" sz="1100" b="0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</a:t>
          </a: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Overview</a:t>
          </a:r>
          <a:endParaRPr lang="hu-HU" sz="1100" b="1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absoluteAnchor>
    <xdr:pos x="9953625" y="656850"/>
    <xdr:ext cx="1266825" cy="352800"/>
    <xdr:sp macro="[0]!OpenDetailedView" textlink="">
      <xdr:nvSpPr>
        <xdr:cNvPr id="3" name="Rounded Rectangl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9953625" y="656850"/>
          <a:ext cx="1266825" cy="352800"/>
        </a:xfrm>
        <a:prstGeom prst="roundRect">
          <a:avLst>
            <a:gd name="adj" fmla="val 8292"/>
          </a:avLst>
        </a:prstGeom>
        <a:solidFill>
          <a:srgbClr val="FFFFCC"/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en-US" sz="1100" b="0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</a:t>
          </a: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Detailed View</a:t>
          </a:r>
          <a:endParaRPr lang="hu-HU" sz="1100" b="1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absoluteAnchor>
    <xdr:pos x="9953625" y="1104525"/>
    <xdr:ext cx="1266825" cy="352800"/>
    <xdr:sp macro="[0]!OpenSettingsView" textlink="">
      <xdr:nvSpPr>
        <xdr:cNvPr id="4" name="Rounded Rectangle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>
          <a:spLocks noChangeArrowheads="1"/>
        </xdr:cNvSpPr>
      </xdr:nvSpPr>
      <xdr:spPr bwMode="auto">
        <a:xfrm>
          <a:off x="9953625" y="1104525"/>
          <a:ext cx="1266825" cy="352800"/>
        </a:xfrm>
        <a:prstGeom prst="roundRect">
          <a:avLst>
            <a:gd name="adj" fmla="val 8292"/>
          </a:avLst>
        </a:prstGeom>
        <a:solidFill>
          <a:srgbClr val="FFFFCC"/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Settings</a:t>
          </a:r>
          <a:r>
            <a:rPr lang="en-US" sz="1100" b="0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</a:t>
          </a:r>
          <a:endParaRPr lang="pl-PL" sz="1100" b="0">
            <a:effectLst/>
            <a:latin typeface="+mn-lt"/>
            <a:ea typeface="+mn-ea"/>
            <a:cs typeface="+mn-cs"/>
            <a:sym typeface="Webdings" panose="05030102010509060703" pitchFamily="18" charset="2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333333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(admin access only)</a:t>
          </a:r>
          <a:endParaRPr lang="hu-HU" sz="800" b="0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twoCellAnchor>
    <xdr:from>
      <xdr:col>9</xdr:col>
      <xdr:colOff>0</xdr:colOff>
      <xdr:row>4</xdr:row>
      <xdr:rowOff>0</xdr:rowOff>
    </xdr:from>
    <xdr:to>
      <xdr:col>9</xdr:col>
      <xdr:colOff>219075</xdr:colOff>
      <xdr:row>4</xdr:row>
      <xdr:rowOff>207433</xdr:rowOff>
    </xdr:to>
    <xdr:sp macro="[0]!Message6_Click" textlink="">
      <xdr:nvSpPr>
        <xdr:cNvPr id="5" name="TextBox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 txBox="1"/>
      </xdr:nvSpPr>
      <xdr:spPr>
        <a:xfrm>
          <a:off x="5934075" y="838200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13</xdr:col>
      <xdr:colOff>0</xdr:colOff>
      <xdr:row>4</xdr:row>
      <xdr:rowOff>2117</xdr:rowOff>
    </xdr:from>
    <xdr:to>
      <xdr:col>13</xdr:col>
      <xdr:colOff>219075</xdr:colOff>
      <xdr:row>5</xdr:row>
      <xdr:rowOff>0</xdr:rowOff>
    </xdr:to>
    <xdr:sp macro="[0]!Message6_Click" textlink="">
      <xdr:nvSpPr>
        <xdr:cNvPr id="6" name="TextBox1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 txBox="1"/>
      </xdr:nvSpPr>
      <xdr:spPr>
        <a:xfrm>
          <a:off x="9324975" y="840317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9286875" y="209550"/>
    <xdr:ext cx="1266825" cy="352800"/>
    <xdr:sp macro="[0]!OpenOverview" textlink="">
      <xdr:nvSpPr>
        <xdr:cNvPr id="2" name="Rounded Rectangl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9286875" y="209550"/>
          <a:ext cx="1266825" cy="352800"/>
        </a:xfrm>
        <a:prstGeom prst="roundRect">
          <a:avLst>
            <a:gd name="adj" fmla="val 8292"/>
          </a:avLst>
        </a:prstGeom>
        <a:solidFill>
          <a:srgbClr val="FFFFCC"/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en-US" sz="1100" b="0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</a:t>
          </a: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Overview</a:t>
          </a:r>
          <a:endParaRPr lang="hu-HU" sz="1100" b="1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absoluteAnchor>
    <xdr:pos x="9286875" y="656850"/>
    <xdr:ext cx="1266825" cy="352800"/>
    <xdr:sp macro="[0]!OpenDetailedView" textlink="">
      <xdr:nvSpPr>
        <xdr:cNvPr id="3" name="Rounded Rectangle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9286875" y="656850"/>
          <a:ext cx="1266825" cy="352800"/>
        </a:xfrm>
        <a:prstGeom prst="roundRect">
          <a:avLst>
            <a:gd name="adj" fmla="val 8292"/>
          </a:avLst>
        </a:prstGeom>
        <a:solidFill>
          <a:srgbClr val="FFFFCC"/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en-US" sz="1100" b="0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</a:t>
          </a: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Detailed View</a:t>
          </a:r>
          <a:endParaRPr lang="hu-HU" sz="1100" b="1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absoluteAnchor>
    <xdr:pos x="9286875" y="1104525"/>
    <xdr:ext cx="1266825" cy="352800"/>
    <xdr:sp macro="[0]!OpenDatabaseView" textlink="">
      <xdr:nvSpPr>
        <xdr:cNvPr id="4" name="Rounded Rectangle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SpPr>
          <a:spLocks noChangeArrowheads="1"/>
        </xdr:cNvSpPr>
      </xdr:nvSpPr>
      <xdr:spPr bwMode="auto">
        <a:xfrm>
          <a:off x="9286875" y="1104525"/>
          <a:ext cx="1266825" cy="352800"/>
        </a:xfrm>
        <a:prstGeom prst="roundRect">
          <a:avLst>
            <a:gd name="adj" fmla="val 8292"/>
          </a:avLst>
        </a:prstGeom>
        <a:solidFill>
          <a:srgbClr val="FFFFCC"/>
        </a:solidFill>
        <a:ln w="12700">
          <a:solidFill>
            <a:sysClr val="windowText" lastClr="000000"/>
          </a:solidFill>
          <a:round/>
          <a:headEnd/>
          <a:tailEnd/>
        </a:ln>
        <a:effectLst>
          <a:outerShdw blurRad="50800" dist="38100" dir="2700000" algn="tl" rotWithShape="0">
            <a:srgbClr val="000000">
              <a:alpha val="39999"/>
            </a:srgbClr>
          </a:outerShdw>
        </a:effectLst>
      </xdr:spPr>
      <xdr:txBody>
        <a:bodyPr vertOverflow="clip" wrap="square" lIns="91440" tIns="0" rIns="91440" bIns="0" anchor="ctr" upright="1"/>
        <a:lstStyle/>
        <a:p>
          <a:pPr algn="ctr" rtl="0">
            <a:defRPr sz="1000"/>
          </a:pPr>
          <a:r>
            <a:rPr lang="en-US" sz="1100" b="0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</a:t>
          </a:r>
          <a:r>
            <a:rPr lang="pl-PL" sz="1100" b="1"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Databases</a:t>
          </a:r>
          <a:endParaRPr lang="pl-PL" sz="1100" b="0">
            <a:effectLst/>
            <a:latin typeface="+mn-lt"/>
            <a:ea typeface="+mn-ea"/>
            <a:cs typeface="+mn-cs"/>
            <a:sym typeface="Webdings" panose="05030102010509060703" pitchFamily="18" charset="2"/>
          </a:endParaRPr>
        </a:p>
        <a:p>
          <a:pPr algn="ctr" rtl="0">
            <a:defRPr sz="1000"/>
          </a:pPr>
          <a:r>
            <a:rPr lang="pl-PL" sz="800" b="0" i="0" u="none" strike="noStrike" baseline="0">
              <a:solidFill>
                <a:srgbClr val="333333"/>
              </a:solidFill>
              <a:effectLst/>
              <a:latin typeface="+mn-lt"/>
              <a:ea typeface="+mn-ea"/>
              <a:cs typeface="+mn-cs"/>
              <a:sym typeface="Webdings" panose="05030102010509060703" pitchFamily="18" charset="2"/>
            </a:rPr>
            <a:t>(admin access only)</a:t>
          </a:r>
          <a:endParaRPr lang="hu-HU" sz="800" b="0" i="0" u="none" strike="noStrike" baseline="0">
            <a:solidFill>
              <a:srgbClr val="333333"/>
            </a:solidFill>
            <a:latin typeface="+mn-lt"/>
            <a:ea typeface="Arial"/>
            <a:cs typeface="Arial"/>
          </a:endParaRPr>
        </a:p>
      </xdr:txBody>
    </xdr:sp>
    <xdr:clientData fPrintsWithSheet="0"/>
  </xdr:absoluteAnchor>
  <xdr:twoCellAnchor>
    <xdr:from>
      <xdr:col>17</xdr:col>
      <xdr:colOff>0</xdr:colOff>
      <xdr:row>9</xdr:row>
      <xdr:rowOff>0</xdr:rowOff>
    </xdr:from>
    <xdr:to>
      <xdr:col>17</xdr:col>
      <xdr:colOff>219075</xdr:colOff>
      <xdr:row>9</xdr:row>
      <xdr:rowOff>207433</xdr:rowOff>
    </xdr:to>
    <xdr:sp macro="[0]!Message7_Click" textlink="">
      <xdr:nvSpPr>
        <xdr:cNvPr id="5" name="TextBox1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SpPr txBox="1"/>
      </xdr:nvSpPr>
      <xdr:spPr>
        <a:xfrm>
          <a:off x="8601075" y="1885950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17</xdr:col>
      <xdr:colOff>0</xdr:colOff>
      <xdr:row>11</xdr:row>
      <xdr:rowOff>2117</xdr:rowOff>
    </xdr:from>
    <xdr:to>
      <xdr:col>17</xdr:col>
      <xdr:colOff>219075</xdr:colOff>
      <xdr:row>12</xdr:row>
      <xdr:rowOff>0</xdr:rowOff>
    </xdr:to>
    <xdr:sp macro="[0]!Message8_Click" textlink="">
      <xdr:nvSpPr>
        <xdr:cNvPr id="6" name="TextBox1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 txBox="1"/>
      </xdr:nvSpPr>
      <xdr:spPr>
        <a:xfrm>
          <a:off x="8601075" y="2307167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17</xdr:col>
      <xdr:colOff>0</xdr:colOff>
      <xdr:row>14</xdr:row>
      <xdr:rowOff>2117</xdr:rowOff>
    </xdr:from>
    <xdr:to>
      <xdr:col>17</xdr:col>
      <xdr:colOff>219075</xdr:colOff>
      <xdr:row>15</xdr:row>
      <xdr:rowOff>0</xdr:rowOff>
    </xdr:to>
    <xdr:sp macro="[0]!Message9_Click" textlink="">
      <xdr:nvSpPr>
        <xdr:cNvPr id="7" name="TextBox1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SpPr txBox="1"/>
      </xdr:nvSpPr>
      <xdr:spPr>
        <a:xfrm>
          <a:off x="8601075" y="2516717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17</xdr:col>
      <xdr:colOff>0</xdr:colOff>
      <xdr:row>3</xdr:row>
      <xdr:rowOff>2117</xdr:rowOff>
    </xdr:from>
    <xdr:to>
      <xdr:col>17</xdr:col>
      <xdr:colOff>219075</xdr:colOff>
      <xdr:row>4</xdr:row>
      <xdr:rowOff>0</xdr:rowOff>
    </xdr:to>
    <xdr:sp macro="[0]!Message11_Click" textlink="">
      <xdr:nvSpPr>
        <xdr:cNvPr id="8" name="TextBox1">
          <a:extLst>
            <a:ext uri="{FF2B5EF4-FFF2-40B4-BE49-F238E27FC236}">
              <a16:creationId xmlns:a16="http://schemas.microsoft.com/office/drawing/2014/main" xmlns="" id="{00000000-0008-0000-0400-000008000000}"/>
            </a:ext>
          </a:extLst>
        </xdr:cNvPr>
        <xdr:cNvSpPr txBox="1"/>
      </xdr:nvSpPr>
      <xdr:spPr>
        <a:xfrm>
          <a:off x="8601075" y="630767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4</xdr:col>
      <xdr:colOff>885825</xdr:colOff>
      <xdr:row>2</xdr:row>
      <xdr:rowOff>97367</xdr:rowOff>
    </xdr:from>
    <xdr:to>
      <xdr:col>5</xdr:col>
      <xdr:colOff>0</xdr:colOff>
      <xdr:row>3</xdr:row>
      <xdr:rowOff>95250</xdr:rowOff>
    </xdr:to>
    <xdr:sp macro="[0]!Message12_Click" textlink="">
      <xdr:nvSpPr>
        <xdr:cNvPr id="9" name="TextBox1">
          <a:extLst>
            <a:ext uri="{FF2B5EF4-FFF2-40B4-BE49-F238E27FC236}">
              <a16:creationId xmlns:a16="http://schemas.microsoft.com/office/drawing/2014/main" xmlns="" id="{00000000-0008-0000-0400-000009000000}"/>
            </a:ext>
          </a:extLst>
        </xdr:cNvPr>
        <xdr:cNvSpPr txBox="1"/>
      </xdr:nvSpPr>
      <xdr:spPr>
        <a:xfrm>
          <a:off x="3838575" y="516467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17</xdr:col>
      <xdr:colOff>0</xdr:colOff>
      <xdr:row>19</xdr:row>
      <xdr:rowOff>0</xdr:rowOff>
    </xdr:from>
    <xdr:to>
      <xdr:col>17</xdr:col>
      <xdr:colOff>219075</xdr:colOff>
      <xdr:row>19</xdr:row>
      <xdr:rowOff>207433</xdr:rowOff>
    </xdr:to>
    <xdr:sp macro="[0]!Message13_Click" textlink="">
      <xdr:nvSpPr>
        <xdr:cNvPr id="10" name="TextBox1">
          <a:extLst>
            <a:ext uri="{FF2B5EF4-FFF2-40B4-BE49-F238E27FC236}">
              <a16:creationId xmlns:a16="http://schemas.microsoft.com/office/drawing/2014/main" xmlns="" id="{C8827638-24E8-443F-B77D-0154B8662D31}"/>
            </a:ext>
          </a:extLst>
        </xdr:cNvPr>
        <xdr:cNvSpPr txBox="1"/>
      </xdr:nvSpPr>
      <xdr:spPr>
        <a:xfrm>
          <a:off x="8982075" y="3981450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1</xdr:col>
      <xdr:colOff>1362075</xdr:colOff>
      <xdr:row>2</xdr:row>
      <xdr:rowOff>97367</xdr:rowOff>
    </xdr:from>
    <xdr:to>
      <xdr:col>2</xdr:col>
      <xdr:colOff>0</xdr:colOff>
      <xdr:row>3</xdr:row>
      <xdr:rowOff>95250</xdr:rowOff>
    </xdr:to>
    <xdr:sp macro="[0]!Message14_Click" textlink="">
      <xdr:nvSpPr>
        <xdr:cNvPr id="11" name="TextBox1">
          <a:extLst>
            <a:ext uri="{FF2B5EF4-FFF2-40B4-BE49-F238E27FC236}">
              <a16:creationId xmlns:a16="http://schemas.microsoft.com/office/drawing/2014/main" xmlns="" id="{DCAEE747-B673-458F-BBAB-5C4463CEF038}"/>
            </a:ext>
          </a:extLst>
        </xdr:cNvPr>
        <xdr:cNvSpPr txBox="1"/>
      </xdr:nvSpPr>
      <xdr:spPr>
        <a:xfrm>
          <a:off x="1590675" y="516467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17</xdr:col>
      <xdr:colOff>0</xdr:colOff>
      <xdr:row>12</xdr:row>
      <xdr:rowOff>0</xdr:rowOff>
    </xdr:from>
    <xdr:to>
      <xdr:col>17</xdr:col>
      <xdr:colOff>219075</xdr:colOff>
      <xdr:row>12</xdr:row>
      <xdr:rowOff>207433</xdr:rowOff>
    </xdr:to>
    <xdr:sp macro="[0]!Message15_Click" textlink="">
      <xdr:nvSpPr>
        <xdr:cNvPr id="12" name="TextBox1">
          <a:extLst>
            <a:ext uri="{FF2B5EF4-FFF2-40B4-BE49-F238E27FC236}">
              <a16:creationId xmlns:a16="http://schemas.microsoft.com/office/drawing/2014/main" xmlns="" id="{A319B20F-DD5D-497A-B043-C8E533ECBACF}"/>
            </a:ext>
          </a:extLst>
        </xdr:cNvPr>
        <xdr:cNvSpPr txBox="1"/>
      </xdr:nvSpPr>
      <xdr:spPr>
        <a:xfrm>
          <a:off x="8982075" y="2514600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17</xdr:col>
      <xdr:colOff>0</xdr:colOff>
      <xdr:row>13</xdr:row>
      <xdr:rowOff>0</xdr:rowOff>
    </xdr:from>
    <xdr:to>
      <xdr:col>17</xdr:col>
      <xdr:colOff>219075</xdr:colOff>
      <xdr:row>13</xdr:row>
      <xdr:rowOff>207433</xdr:rowOff>
    </xdr:to>
    <xdr:sp macro="[0]!Message16_Click" textlink="">
      <xdr:nvSpPr>
        <xdr:cNvPr id="13" name="TextBox1">
          <a:extLst>
            <a:ext uri="{FF2B5EF4-FFF2-40B4-BE49-F238E27FC236}">
              <a16:creationId xmlns:a16="http://schemas.microsoft.com/office/drawing/2014/main" xmlns="" id="{7965B0A5-5F76-4924-87D3-E8CEE13FA1D4}"/>
            </a:ext>
          </a:extLst>
        </xdr:cNvPr>
        <xdr:cNvSpPr txBox="1"/>
      </xdr:nvSpPr>
      <xdr:spPr>
        <a:xfrm>
          <a:off x="8982075" y="2724150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  <xdr:twoCellAnchor>
    <xdr:from>
      <xdr:col>3</xdr:col>
      <xdr:colOff>923925</xdr:colOff>
      <xdr:row>2</xdr:row>
      <xdr:rowOff>97367</xdr:rowOff>
    </xdr:from>
    <xdr:to>
      <xdr:col>4</xdr:col>
      <xdr:colOff>0</xdr:colOff>
      <xdr:row>3</xdr:row>
      <xdr:rowOff>95250</xdr:rowOff>
    </xdr:to>
    <xdr:sp macro="[0]!Message17_Click" textlink="">
      <xdr:nvSpPr>
        <xdr:cNvPr id="14" name="TextBox1">
          <a:extLst>
            <a:ext uri="{FF2B5EF4-FFF2-40B4-BE49-F238E27FC236}">
              <a16:creationId xmlns:a16="http://schemas.microsoft.com/office/drawing/2014/main" xmlns="" id="{AD0BE4BE-8FD6-4DD6-9EAC-629662ACB2F3}"/>
            </a:ext>
          </a:extLst>
        </xdr:cNvPr>
        <xdr:cNvSpPr txBox="1"/>
      </xdr:nvSpPr>
      <xdr:spPr>
        <a:xfrm>
          <a:off x="2733675" y="516467"/>
          <a:ext cx="219075" cy="20743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0" rtlCol="0" anchor="t"/>
        <a:lstStyle/>
        <a:p>
          <a:r>
            <a:rPr lang="pl-PL" sz="800">
              <a:solidFill>
                <a:schemeClr val="bg1">
                  <a:lumMod val="50000"/>
                </a:schemeClr>
              </a:solidFill>
            </a:rPr>
            <a:t>(?)</a:t>
          </a:r>
          <a:endParaRPr lang="en-GB" sz="800">
            <a:solidFill>
              <a:schemeClr val="bg1">
                <a:lumMod val="50000"/>
              </a:schemeClr>
            </a:solidFill>
          </a:endParaRP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13" name="TblDatabase" displayName="TblDatabase" ref="B2:J29" totalsRowShown="0" headerRowDxfId="87" dataDxfId="86">
  <autoFilter ref="B2:J2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name="ID" dataDxfId="85"/>
    <tableColumn id="2" name="Name and Surname" dataDxfId="84">
      <calculatedColumnFormula>INDEX(TblEmployeeList[#All],MATCH(TblDatabase[ID],TblEmployeeList[[#All],[ID]],0),4)</calculatedColumnFormula>
    </tableColumn>
    <tableColumn id="3" name="Date" dataDxfId="83"/>
    <tableColumn id="4" name="Leave ID" dataDxfId="82"/>
    <tableColumn id="7" name="Leave Type" dataDxfId="81">
      <calculatedColumnFormula>INDEX(ListAnnualLeaveType,TblDatabase[[#This Row],[Leave ID]])</calculatedColumnFormula>
    </tableColumn>
    <tableColumn id="5" name="Leave Category" dataDxfId="80">
      <calculatedColumnFormula>INDEX(TblAnnualLeaveType[[#All],[Category]],TblDatabase[[#This Row],[Leave ID]])</calculatedColumnFormula>
    </tableColumn>
    <tableColumn id="8" name="Leave Colour" dataDxfId="79">
      <calculatedColumnFormula>INDEX(ListAnnualLeaveColour,TblDatabase[[#This Row],[Leave ID]])</calculatedColumnFormula>
    </tableColumn>
    <tableColumn id="6" name="Leave Weighting" dataDxfId="78">
      <calculatedColumnFormula>INDEX(TblLeaveWeight[Weight],MATCH(INDEX(TblAnnualLeaveType[[#All],[Weighting]],TblDatabase[[#This Row],[Leave ID]]),TblLeaveWeight[Leave weight],0))</calculatedColumnFormula>
    </tableColumn>
    <tableColumn id="9" name="Row No" dataDxfId="77">
      <calculatedColumnFormula>ROW()-2</calculatedColumnFormula>
    </tableColumn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9" name="TblCategory" displayName="TblCategory" ref="AL4:AL10" totalsRowShown="0" headerRowDxfId="24" dataDxfId="23" headerRowCellStyle="Normal" dataCellStyle="Normal">
  <autoFilter ref="AL4:AL10">
    <filterColumn colId="0" hiddenButton="1"/>
  </autoFilter>
  <sortState ref="AL6:AL11">
    <sortCondition ref="AL5"/>
  </sortState>
  <tableColumns count="1">
    <tableColumn id="1" name="Category" dataDxfId="22" dataCellStyle="Normal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8" name="TblLeaveWeight" displayName="TblLeaveWeight" ref="AI4:AJ6" totalsRowShown="0" headerRowDxfId="21" dataDxfId="20" headerRowCellStyle="Normal" dataCellStyle="Normal">
  <autoFilter ref="AI4:AJ6">
    <filterColumn colId="0" hiddenButton="1"/>
    <filterColumn colId="1" hiddenButton="1"/>
  </autoFilter>
  <tableColumns count="2">
    <tableColumn id="1" name="Leave weight" dataDxfId="19" dataCellStyle="Normal"/>
    <tableColumn id="2" name="Weight" dataDxfId="18" dataCellStyle="Normal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6" name="TblGroup" displayName="TblGroup" ref="AH4:AH7" totalsRowShown="0" headerRowDxfId="17" dataDxfId="16" headerRowCellStyle="Normal" dataCellStyle="Normal">
  <autoFilter ref="AH4:AH7">
    <filterColumn colId="0" hiddenButton="1"/>
  </autoFilter>
  <tableColumns count="1">
    <tableColumn id="1" name="Group" dataDxfId="15" dataCellStyle="Normal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5" name="TblPeople" displayName="TblPeople" ref="AG4:AG8" totalsRowShown="0" headerRowDxfId="14" dataDxfId="13" headerRowCellStyle="Normal" dataCellStyle="Normal">
  <autoFilter ref="AG4:AG8">
    <filterColumn colId="0" hiddenButton="1"/>
  </autoFilter>
  <sortState ref="AG5:AG8">
    <sortCondition ref="AG5"/>
  </sortState>
  <tableColumns count="1">
    <tableColumn id="1" name="People" dataDxfId="12" dataCellStyle="Normal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4" name="TblLeaveName" displayName="TblLeaveName" ref="AF4:AF6" totalsRowShown="0" headerRowDxfId="11" dataDxfId="10" headerRowCellStyle="Normal" dataCellStyle="Normal">
  <autoFilter ref="AF4:AF6">
    <filterColumn colId="0" hiddenButton="1"/>
  </autoFilter>
  <tableColumns count="1">
    <tableColumn id="1" name="Leave name" dataDxfId="9" dataCellStyle="Normal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3" name="TblFirstDay" displayName="TblFirstDay" ref="AE4:AE6" totalsRowShown="0" headerRowDxfId="8" dataDxfId="7" headerRowCellStyle="Normal" dataCellStyle="Normal">
  <autoFilter ref="AE4:AE6">
    <filterColumn colId="0" hiddenButton="1"/>
  </autoFilter>
  <tableColumns count="1">
    <tableColumn id="1" name="First day" dataDxfId="6" dataCellStyle="Normal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" name="TblFirstMonth" displayName="TblFirstMonth" ref="AD4:AD16" totalsRowShown="0" headerRowDxfId="5" dataDxfId="4" headerRowCellStyle="Normal" dataCellStyle="Normal">
  <autoFilter ref="AD4:AD16">
    <filterColumn colId="0" hiddenButton="1"/>
  </autoFilter>
  <tableColumns count="1">
    <tableColumn id="1" name="First month" dataDxfId="3" dataCellStyle="Normal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16" name="TblStatistics" displayName="TblStatistics" ref="AO4:AO7" totalsRowShown="0" headerRowDxfId="2" dataDxfId="1" headerRowCellStyle="Normal" dataCellStyle="Normal">
  <autoFilter ref="AO4:AO7">
    <filterColumn colId="0" hiddenButton="1"/>
  </autoFilter>
  <sortState ref="AO6:AO8">
    <sortCondition ref="AO5"/>
  </sortState>
  <tableColumns count="1">
    <tableColumn id="1" name="Employee statistics" dataDxfId="0" dataCellStyle="Normal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7" name="Table17" displayName="Table17" ref="AO4:AO6" totalsRowShown="0" headerRowDxfId="76" dataDxfId="75">
  <autoFilter ref="AO4:AO6"/>
  <tableColumns count="1">
    <tableColumn id="1" name="Column1" dataDxfId="74"/>
  </tableColumns>
  <tableStyleInfo name="YourSpreadsheetsTableStyle2" showFirstColumn="0" showLastColumn="0" showRowStripes="1" showColumnStripes="0"/>
</table>
</file>

<file path=xl/tables/table3.xml><?xml version="1.0" encoding="utf-8"?>
<table xmlns="http://schemas.openxmlformats.org/spreadsheetml/2006/main" id="7" name="TblEmployeeList" displayName="TblEmployeeList" ref="C6:I9" headerRowCount="0" totalsRowShown="0" headerRowDxfId="73" dataDxfId="72" headerRowCellStyle="Normal" dataCellStyle="Normal">
  <sortState ref="C6:I15">
    <sortCondition ref="D6"/>
    <sortCondition ref="C6"/>
  </sortState>
  <tableColumns count="7">
    <tableColumn id="1" name="Name" headerRowDxfId="71" dataDxfId="70" dataCellStyle="Normal"/>
    <tableColumn id="4" name="Surname" headerRowDxfId="69" dataDxfId="68" dataCellStyle="Normal"/>
    <tableColumn id="2" name="ID" headerRowDxfId="67" dataDxfId="66" dataCellStyle="Normal 2"/>
    <tableColumn id="16" name="Name and Surname" headerRowDxfId="65" dataDxfId="64" dataCellStyle="Normal">
      <calculatedColumnFormula>CHOOSE(MATCH(Settings!$M$11,Settings!$AB$5:$AB$7,0),TblEmployeeList[[#This Row],[Name]]&amp;" "&amp;TblEmployeeList[[#This Row],[Surname]],TblEmployeeList[[#This Row],[Surname]]&amp;" "&amp;TblEmployeeList[[#This Row],[Name]],TblEmployeeList[[#This Row],[Surname]]&amp;", "&amp;TblEmployeeList[[#This Row],[Name]])</calculatedColumnFormula>
    </tableColumn>
    <tableColumn id="7" name="Department" headerRowDxfId="63" dataDxfId="62" dataCellStyle="Normal"/>
    <tableColumn id="10" name="Annual leave entitlement" headerRowDxfId="61" dataDxfId="60" dataCellStyle="Normal"/>
    <tableColumn id="13" name="Annual leave carried over" headerRowDxfId="59" dataDxfId="58" dataCellStyle="Normal"/>
  </tableColumns>
  <tableStyleInfo name="YourSpreadsheetsTableStyle2" showFirstColumn="0" showLastColumn="0" showRowStripes="1" showColumnStripes="0"/>
</table>
</file>

<file path=xl/tables/table4.xml><?xml version="1.0" encoding="utf-8"?>
<table xmlns="http://schemas.openxmlformats.org/spreadsheetml/2006/main" id="12" name="TblOfficeHolidays" displayName="TblOfficeHolidays" ref="L6:M21" headerRowCount="0" totalsRowShown="0" headerRowDxfId="57" dataDxfId="56" headerRowCellStyle="Normal" dataCellStyle="Normal">
  <sortState ref="L6:M21">
    <sortCondition descending="1" ref="L6"/>
  </sortState>
  <tableColumns count="2">
    <tableColumn id="1" name="Date" headerRowDxfId="55" dataDxfId="54" dataCellStyle="Normal"/>
    <tableColumn id="2" name="Description" headerRowDxfId="53" dataDxfId="52" dataCellStyle="Normal"/>
  </tableColumns>
  <tableStyleInfo name="YourSpreadsheetsTableStyle2" showFirstColumn="0" showLastColumn="0" showRowStripes="1" showColumnStripes="0"/>
</table>
</file>

<file path=xl/tables/table5.xml><?xml version="1.0" encoding="utf-8"?>
<table xmlns="http://schemas.openxmlformats.org/spreadsheetml/2006/main" id="15" name="TblSortBy" displayName="TblSortBy" ref="AC4:AC6" totalsRowShown="0" headerRowDxfId="51" dataDxfId="50" headerRowCellStyle="Normal" dataCellStyle="Normal">
  <autoFilter ref="AC4:AC6">
    <filterColumn colId="0" hiddenButton="1"/>
  </autoFilter>
  <tableColumns count="1">
    <tableColumn id="1" name="Sort names by" dataDxfId="49" dataCellStyle="Normal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2" name="TblShowNamesAs" displayName="TblShowNamesAs" ref="AB4:AB7" totalsRowShown="0" headerRowDxfId="48" dataDxfId="47" headerRowCellStyle="Normal" dataCellStyle="Normal">
  <autoFilter ref="AB4:AB7">
    <filterColumn colId="0" hiddenButton="1"/>
  </autoFilter>
  <tableColumns count="1">
    <tableColumn id="1" name="Show names as" dataDxfId="46" dataCellStyle="Normal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14" name="TblRange" displayName="TblRange" ref="AK4:AK8" totalsRowShown="0" headerRowDxfId="45" dataDxfId="44" headerRowCellStyle="Normal" dataCellStyle="Normal">
  <autoFilter ref="AK4:AK8">
    <filterColumn colId="0" hiddenButton="1"/>
  </autoFilter>
  <tableColumns count="1">
    <tableColumn id="1" name="Range" dataDxfId="43" dataCellStyle="Normal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11" name="TblAnnualLeaveType" displayName="TblAnnualLeaveType" ref="B5:F16" headerRowCount="0" headerRowDxfId="42" dataDxfId="41" totalsRowDxfId="40" headerRowCellStyle="Normal" dataCellStyle="Normal">
  <tableColumns count="5">
    <tableColumn id="1" name="Type" totalsRowLabel="Total" headerRowDxfId="39" dataDxfId="38" dataCellStyle="Normal"/>
    <tableColumn id="5" name="ID" headerRowDxfId="37" dataDxfId="36" totalsRowDxfId="35">
      <calculatedColumnFormula>TblAnnualLeaveType[[#This Row],[Type]]</calculatedColumnFormula>
    </tableColumn>
    <tableColumn id="2" name="Category" headerRowDxfId="34" dataDxfId="33" dataCellStyle="Normal"/>
    <tableColumn id="3" name="Colour" headerRowDxfId="32" dataDxfId="31" dataCellStyle="Normal"/>
    <tableColumn id="4" name="Weighting" totalsRowFunction="count" headerRowDxfId="30" dataDxfId="29" dataCellStyle="Normal"/>
  </tableColumns>
  <tableStyleInfo name="YourSpreadsheetsTableStyle2" showFirstColumn="0" showLastColumn="0" showRowStripes="1" showColumnStripes="0"/>
</table>
</file>

<file path=xl/tables/table9.xml><?xml version="1.0" encoding="utf-8"?>
<table xmlns="http://schemas.openxmlformats.org/spreadsheetml/2006/main" id="10" name="TblColour" displayName="TblColour" ref="AM4:AN18" totalsRowShown="0" headerRowDxfId="28" dataDxfId="27" dataCellStyle="Normal">
  <autoFilter ref="AM4:AN18">
    <filterColumn colId="0" hiddenButton="1"/>
    <filterColumn colId="1" hiddenButton="1"/>
  </autoFilter>
  <sortState ref="AM6:AN19">
    <sortCondition ref="AM5"/>
  </sortState>
  <tableColumns count="2">
    <tableColumn id="1" name="Colour Name" dataDxfId="26" dataCellStyle="Normal"/>
    <tableColumn id="2" name="Colour" dataDxfId="25" dataCellStyle="Normal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yourspreadsheets.co.uk/" TargetMode="Externa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table" Target="../tables/table9.xml"/><Relationship Id="rId13" Type="http://schemas.openxmlformats.org/officeDocument/2006/relationships/table" Target="../tables/table14.xml"/><Relationship Id="rId3" Type="http://schemas.openxmlformats.org/officeDocument/2006/relationships/vmlDrawing" Target="../drawings/vmlDrawing3.vml"/><Relationship Id="rId7" Type="http://schemas.openxmlformats.org/officeDocument/2006/relationships/table" Target="../tables/table8.xml"/><Relationship Id="rId12" Type="http://schemas.openxmlformats.org/officeDocument/2006/relationships/table" Target="../tables/table13.xml"/><Relationship Id="rId2" Type="http://schemas.openxmlformats.org/officeDocument/2006/relationships/drawing" Target="../drawings/drawing4.xml"/><Relationship Id="rId16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6" Type="http://schemas.openxmlformats.org/officeDocument/2006/relationships/table" Target="../tables/table7.xml"/><Relationship Id="rId11" Type="http://schemas.openxmlformats.org/officeDocument/2006/relationships/table" Target="../tables/table12.xml"/><Relationship Id="rId5" Type="http://schemas.openxmlformats.org/officeDocument/2006/relationships/table" Target="../tables/table6.xml"/><Relationship Id="rId15" Type="http://schemas.openxmlformats.org/officeDocument/2006/relationships/table" Target="../tables/table16.xml"/><Relationship Id="rId10" Type="http://schemas.openxmlformats.org/officeDocument/2006/relationships/table" Target="../tables/table11.xml"/><Relationship Id="rId4" Type="http://schemas.openxmlformats.org/officeDocument/2006/relationships/table" Target="../tables/table5.xml"/><Relationship Id="rId9" Type="http://schemas.openxmlformats.org/officeDocument/2006/relationships/table" Target="../tables/table10.xml"/><Relationship Id="rId14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2:NL25"/>
  <sheetViews>
    <sheetView showGridLines="0" showRowColHeaders="0" tabSelected="1" zoomScale="85" zoomScaleNormal="85" zoomScaleSheetLayoutView="85" workbookViewId="0">
      <pane ySplit="16" topLeftCell="A17" activePane="bottomLeft" state="frozenSplit"/>
      <selection pane="bottomLeft" activeCell="Y22" sqref="Y22"/>
    </sheetView>
  </sheetViews>
  <sheetFormatPr defaultColWidth="4.7109375" defaultRowHeight="18" customHeight="1"/>
  <cols>
    <col min="1" max="1" width="4.7109375" style="51" customWidth="1"/>
    <col min="2" max="5" width="4.85546875" style="1" customWidth="1"/>
    <col min="6" max="9" width="6.140625" style="1" customWidth="1"/>
    <col min="10" max="375" width="0.7109375" style="1" customWidth="1"/>
    <col min="376" max="376" width="0.7109375" style="1" hidden="1" customWidth="1"/>
    <col min="377" max="377" width="2.7109375" style="1" customWidth="1"/>
    <col min="378" max="16384" width="4.7109375" style="1"/>
  </cols>
  <sheetData>
    <row r="2" spans="1:376" ht="18" customHeight="1">
      <c r="B2" s="137" t="s">
        <v>84</v>
      </c>
      <c r="C2" s="138"/>
      <c r="D2" s="138"/>
      <c r="E2" s="138"/>
      <c r="F2" s="138"/>
      <c r="G2" s="138"/>
      <c r="H2" s="138"/>
      <c r="I2" s="139"/>
    </row>
    <row r="4" spans="1:376" ht="18" customHeight="1">
      <c r="B4" s="134" t="s">
        <v>91</v>
      </c>
      <c r="C4" s="135"/>
      <c r="D4" s="135"/>
      <c r="E4" s="135"/>
      <c r="F4" s="135"/>
      <c r="G4" s="135"/>
      <c r="H4" s="135"/>
      <c r="I4" s="136"/>
    </row>
    <row r="5" spans="1:376" ht="18" customHeight="1">
      <c r="B5" s="146" t="s">
        <v>92</v>
      </c>
      <c r="C5" s="147"/>
      <c r="D5" s="147"/>
      <c r="E5" s="147"/>
      <c r="F5" s="140" t="s">
        <v>87</v>
      </c>
      <c r="G5" s="140"/>
      <c r="H5" s="140"/>
      <c r="I5" s="141"/>
    </row>
    <row r="6" spans="1:376" ht="18" customHeight="1">
      <c r="B6" s="148" t="s">
        <v>85</v>
      </c>
      <c r="C6" s="149"/>
      <c r="D6" s="149"/>
      <c r="E6" s="149"/>
      <c r="F6" s="142" t="s">
        <v>7</v>
      </c>
      <c r="G6" s="142"/>
      <c r="H6" s="142"/>
      <c r="I6" s="143"/>
    </row>
    <row r="7" spans="1:376" ht="18" customHeight="1">
      <c r="B7" s="150" t="s">
        <v>50</v>
      </c>
      <c r="C7" s="151"/>
      <c r="D7" s="151"/>
      <c r="E7" s="151"/>
      <c r="F7" s="144">
        <f>ThisYear</f>
        <v>2018</v>
      </c>
      <c r="G7" s="144"/>
      <c r="H7" s="144"/>
      <c r="I7" s="145"/>
    </row>
    <row r="8" spans="1:376" ht="18" customHeight="1">
      <c r="A8" s="54"/>
      <c r="B8" s="42"/>
      <c r="C8" s="42"/>
      <c r="D8" s="42"/>
      <c r="E8" s="42"/>
      <c r="F8" s="42"/>
      <c r="G8" s="42"/>
      <c r="H8" s="42"/>
      <c r="I8" s="42"/>
    </row>
    <row r="9" spans="1:376" ht="18" customHeight="1">
      <c r="B9" s="126" t="s">
        <v>95</v>
      </c>
      <c r="C9" s="127"/>
      <c r="D9" s="127"/>
      <c r="E9" s="128"/>
      <c r="F9" s="116" t="str">
        <f>Settings!$M$7&amp;" allowance"</f>
        <v>Annual leave allowance</v>
      </c>
      <c r="G9" s="113" t="str">
        <f>Settings!$M$7&amp;" taken"</f>
        <v>Annual leave taken</v>
      </c>
      <c r="H9" s="113" t="s">
        <v>93</v>
      </c>
      <c r="I9" s="154" t="s">
        <v>94</v>
      </c>
      <c r="J9" s="83" t="s">
        <v>136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3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3"/>
      <c r="AP9" s="3"/>
      <c r="AQ9" s="4"/>
      <c r="AR9" s="4"/>
      <c r="AS9" s="4"/>
      <c r="AT9" s="4"/>
    </row>
    <row r="10" spans="1:376" ht="18" customHeight="1">
      <c r="B10" s="129"/>
      <c r="C10" s="130"/>
      <c r="D10" s="130"/>
      <c r="E10" s="131"/>
      <c r="F10" s="117"/>
      <c r="G10" s="114"/>
      <c r="H10" s="114"/>
      <c r="I10" s="155"/>
      <c r="K10" s="157"/>
      <c r="L10" s="157"/>
      <c r="M10" s="157"/>
      <c r="N10" s="157"/>
    </row>
    <row r="11" spans="1:376" s="6" customFormat="1" ht="18" customHeight="1">
      <c r="A11" s="51"/>
      <c r="B11" s="132"/>
      <c r="C11" s="132"/>
      <c r="D11" s="132"/>
      <c r="E11" s="133"/>
      <c r="F11" s="118"/>
      <c r="G11" s="114"/>
      <c r="H11" s="114"/>
      <c r="I11" s="155"/>
      <c r="J11" s="51">
        <f>IF($F$5&lt;&gt;Settings!$AK$5,MATCH(1,12:12,0),0)</f>
        <v>0</v>
      </c>
    </row>
    <row r="12" spans="1:376" s="6" customFormat="1" ht="18" hidden="1" customHeight="1">
      <c r="A12" s="51"/>
      <c r="B12" s="103"/>
      <c r="C12" s="103"/>
      <c r="D12" s="103"/>
      <c r="E12" s="104"/>
      <c r="F12" s="118"/>
      <c r="G12" s="114"/>
      <c r="H12" s="114"/>
      <c r="I12" s="155"/>
      <c r="J12" s="6">
        <f>IF(OR(AND($F$5=Settings!$AK$8,OR(YEAR(J$14)&lt;&gt;YEAR($J$14),MONTH(J$14)&lt;&gt;MONTH($J$14))),AND($F$5=Settings!$AK$7,OR(AND(YEAR(J$14)&gt;YEAR($J$14),12+MONTH(J$14)-MONTH($J$14)&gt;=3),AND(YEAR(J$14)=YEAR($J$14),MONTH(J$14)-MONTH($J$14)&gt;=3))),AND($F$5=Settings!$AK$6,OR(AND(YEAR(J$14)&gt;YEAR($J$14),12+MONTH(J$14)-MONTH($J$14)&gt;=6),AND(YEAR(J$14)=YEAR($J$14),MONTH(J$14)-MONTH($J$14)&gt;=6)))),1,0)</f>
        <v>0</v>
      </c>
      <c r="K12" s="6">
        <f>IF(OR(AND($F$5=Settings!$AK$8,OR(YEAR(K$14)&lt;&gt;YEAR($J$14),MONTH(K$14)&lt;&gt;MONTH($J$14))),AND($F$5=Settings!$AK$7,OR(AND(YEAR(K$14)&gt;YEAR($J$14),12+MONTH(K$14)-MONTH($J$14)&gt;=3),AND(YEAR(K$14)=YEAR($J$14),MONTH(K$14)-MONTH($J$14)&gt;=3))),AND($F$5=Settings!$AK$6,OR(AND(YEAR(K$14)&gt;YEAR($J$14),12+MONTH(K$14)-MONTH($J$14)&gt;=6),AND(YEAR(K$14)=YEAR($J$14),MONTH(K$14)-MONTH($J$14)&gt;=6)))),1,0)</f>
        <v>0</v>
      </c>
      <c r="L12" s="6">
        <f>IF(OR(AND($F$5=Settings!$AK$8,OR(YEAR(L$14)&lt;&gt;YEAR($J$14),MONTH(L$14)&lt;&gt;MONTH($J$14))),AND($F$5=Settings!$AK$7,OR(AND(YEAR(L$14)&gt;YEAR($J$14),12+MONTH(L$14)-MONTH($J$14)&gt;=3),AND(YEAR(L$14)=YEAR($J$14),MONTH(L$14)-MONTH($J$14)&gt;=3))),AND($F$5=Settings!$AK$6,OR(AND(YEAR(L$14)&gt;YEAR($J$14),12+MONTH(L$14)-MONTH($J$14)&gt;=6),AND(YEAR(L$14)=YEAR($J$14),MONTH(L$14)-MONTH($J$14)&gt;=6)))),1,0)</f>
        <v>0</v>
      </c>
      <c r="M12" s="6">
        <f>IF(OR(AND($F$5=Settings!$AK$8,OR(YEAR(M$14)&lt;&gt;YEAR($J$14),MONTH(M$14)&lt;&gt;MONTH($J$14))),AND($F$5=Settings!$AK$7,OR(AND(YEAR(M$14)&gt;YEAR($J$14),12+MONTH(M$14)-MONTH($J$14)&gt;=3),AND(YEAR(M$14)=YEAR($J$14),MONTH(M$14)-MONTH($J$14)&gt;=3))),AND($F$5=Settings!$AK$6,OR(AND(YEAR(M$14)&gt;YEAR($J$14),12+MONTH(M$14)-MONTH($J$14)&gt;=6),AND(YEAR(M$14)=YEAR($J$14),MONTH(M$14)-MONTH($J$14)&gt;=6)))),1,0)</f>
        <v>0</v>
      </c>
      <c r="N12" s="6">
        <f>IF(OR(AND($F$5=Settings!$AK$8,OR(YEAR(N$14)&lt;&gt;YEAR($J$14),MONTH(N$14)&lt;&gt;MONTH($J$14))),AND($F$5=Settings!$AK$7,OR(AND(YEAR(N$14)&gt;YEAR($J$14),12+MONTH(N$14)-MONTH($J$14)&gt;=3),AND(YEAR(N$14)=YEAR($J$14),MONTH(N$14)-MONTH($J$14)&gt;=3))),AND($F$5=Settings!$AK$6,OR(AND(YEAR(N$14)&gt;YEAR($J$14),12+MONTH(N$14)-MONTH($J$14)&gt;=6),AND(YEAR(N$14)=YEAR($J$14),MONTH(N$14)-MONTH($J$14)&gt;=6)))),1,0)</f>
        <v>0</v>
      </c>
      <c r="O12" s="6">
        <f>IF(OR(AND($F$5=Settings!$AK$8,OR(YEAR(O$14)&lt;&gt;YEAR($J$14),MONTH(O$14)&lt;&gt;MONTH($J$14))),AND($F$5=Settings!$AK$7,OR(AND(YEAR(O$14)&gt;YEAR($J$14),12+MONTH(O$14)-MONTH($J$14)&gt;=3),AND(YEAR(O$14)=YEAR($J$14),MONTH(O$14)-MONTH($J$14)&gt;=3))),AND($F$5=Settings!$AK$6,OR(AND(YEAR(O$14)&gt;YEAR($J$14),12+MONTH(O$14)-MONTH($J$14)&gt;=6),AND(YEAR(O$14)=YEAR($J$14),MONTH(O$14)-MONTH($J$14)&gt;=6)))),1,0)</f>
        <v>0</v>
      </c>
      <c r="P12" s="6">
        <f>IF(OR(AND($F$5=Settings!$AK$8,OR(YEAR(P$14)&lt;&gt;YEAR($J$14),MONTH(P$14)&lt;&gt;MONTH($J$14))),AND($F$5=Settings!$AK$7,OR(AND(YEAR(P$14)&gt;YEAR($J$14),12+MONTH(P$14)-MONTH($J$14)&gt;=3),AND(YEAR(P$14)=YEAR($J$14),MONTH(P$14)-MONTH($J$14)&gt;=3))),AND($F$5=Settings!$AK$6,OR(AND(YEAR(P$14)&gt;YEAR($J$14),12+MONTH(P$14)-MONTH($J$14)&gt;=6),AND(YEAR(P$14)=YEAR($J$14),MONTH(P$14)-MONTH($J$14)&gt;=6)))),1,0)</f>
        <v>0</v>
      </c>
      <c r="Q12" s="6">
        <f>IF(OR(AND($F$5=Settings!$AK$8,OR(YEAR(Q$14)&lt;&gt;YEAR($J$14),MONTH(Q$14)&lt;&gt;MONTH($J$14))),AND($F$5=Settings!$AK$7,OR(AND(YEAR(Q$14)&gt;YEAR($J$14),12+MONTH(Q$14)-MONTH($J$14)&gt;=3),AND(YEAR(Q$14)=YEAR($J$14),MONTH(Q$14)-MONTH($J$14)&gt;=3))),AND($F$5=Settings!$AK$6,OR(AND(YEAR(Q$14)&gt;YEAR($J$14),12+MONTH(Q$14)-MONTH($J$14)&gt;=6),AND(YEAR(Q$14)=YEAR($J$14),MONTH(Q$14)-MONTH($J$14)&gt;=6)))),1,0)</f>
        <v>0</v>
      </c>
      <c r="R12" s="6">
        <f>IF(OR(AND($F$5=Settings!$AK$8,OR(YEAR(R$14)&lt;&gt;YEAR($J$14),MONTH(R$14)&lt;&gt;MONTH($J$14))),AND($F$5=Settings!$AK$7,OR(AND(YEAR(R$14)&gt;YEAR($J$14),12+MONTH(R$14)-MONTH($J$14)&gt;=3),AND(YEAR(R$14)=YEAR($J$14),MONTH(R$14)-MONTH($J$14)&gt;=3))),AND($F$5=Settings!$AK$6,OR(AND(YEAR(R$14)&gt;YEAR($J$14),12+MONTH(R$14)-MONTH($J$14)&gt;=6),AND(YEAR(R$14)=YEAR($J$14),MONTH(R$14)-MONTH($J$14)&gt;=6)))),1,0)</f>
        <v>0</v>
      </c>
      <c r="S12" s="6">
        <f>IF(OR(AND($F$5=Settings!$AK$8,OR(YEAR(S$14)&lt;&gt;YEAR($J$14),MONTH(S$14)&lt;&gt;MONTH($J$14))),AND($F$5=Settings!$AK$7,OR(AND(YEAR(S$14)&gt;YEAR($J$14),12+MONTH(S$14)-MONTH($J$14)&gt;=3),AND(YEAR(S$14)=YEAR($J$14),MONTH(S$14)-MONTH($J$14)&gt;=3))),AND($F$5=Settings!$AK$6,OR(AND(YEAR(S$14)&gt;YEAR($J$14),12+MONTH(S$14)-MONTH($J$14)&gt;=6),AND(YEAR(S$14)=YEAR($J$14),MONTH(S$14)-MONTH($J$14)&gt;=6)))),1,0)</f>
        <v>0</v>
      </c>
      <c r="T12" s="6">
        <f>IF(OR(AND($F$5=Settings!$AK$8,OR(YEAR(T$14)&lt;&gt;YEAR($J$14),MONTH(T$14)&lt;&gt;MONTH($J$14))),AND($F$5=Settings!$AK$7,OR(AND(YEAR(T$14)&gt;YEAR($J$14),12+MONTH(T$14)-MONTH($J$14)&gt;=3),AND(YEAR(T$14)=YEAR($J$14),MONTH(T$14)-MONTH($J$14)&gt;=3))),AND($F$5=Settings!$AK$6,OR(AND(YEAR(T$14)&gt;YEAR($J$14),12+MONTH(T$14)-MONTH($J$14)&gt;=6),AND(YEAR(T$14)=YEAR($J$14),MONTH(T$14)-MONTH($J$14)&gt;=6)))),1,0)</f>
        <v>0</v>
      </c>
      <c r="U12" s="6">
        <f>IF(OR(AND($F$5=Settings!$AK$8,OR(YEAR(U$14)&lt;&gt;YEAR($J$14),MONTH(U$14)&lt;&gt;MONTH($J$14))),AND($F$5=Settings!$AK$7,OR(AND(YEAR(U$14)&gt;YEAR($J$14),12+MONTH(U$14)-MONTH($J$14)&gt;=3),AND(YEAR(U$14)=YEAR($J$14),MONTH(U$14)-MONTH($J$14)&gt;=3))),AND($F$5=Settings!$AK$6,OR(AND(YEAR(U$14)&gt;YEAR($J$14),12+MONTH(U$14)-MONTH($J$14)&gt;=6),AND(YEAR(U$14)=YEAR($J$14),MONTH(U$14)-MONTH($J$14)&gt;=6)))),1,0)</f>
        <v>0</v>
      </c>
      <c r="V12" s="6">
        <f>IF(OR(AND($F$5=Settings!$AK$8,OR(YEAR(V$14)&lt;&gt;YEAR($J$14),MONTH(V$14)&lt;&gt;MONTH($J$14))),AND($F$5=Settings!$AK$7,OR(AND(YEAR(V$14)&gt;YEAR($J$14),12+MONTH(V$14)-MONTH($J$14)&gt;=3),AND(YEAR(V$14)=YEAR($J$14),MONTH(V$14)-MONTH($J$14)&gt;=3))),AND($F$5=Settings!$AK$6,OR(AND(YEAR(V$14)&gt;YEAR($J$14),12+MONTH(V$14)-MONTH($J$14)&gt;=6),AND(YEAR(V$14)=YEAR($J$14),MONTH(V$14)-MONTH($J$14)&gt;=6)))),1,0)</f>
        <v>0</v>
      </c>
      <c r="W12" s="6">
        <f>IF(OR(AND($F$5=Settings!$AK$8,OR(YEAR(W$14)&lt;&gt;YEAR($J$14),MONTH(W$14)&lt;&gt;MONTH($J$14))),AND($F$5=Settings!$AK$7,OR(AND(YEAR(W$14)&gt;YEAR($J$14),12+MONTH(W$14)-MONTH($J$14)&gt;=3),AND(YEAR(W$14)=YEAR($J$14),MONTH(W$14)-MONTH($J$14)&gt;=3))),AND($F$5=Settings!$AK$6,OR(AND(YEAR(W$14)&gt;YEAR($J$14),12+MONTH(W$14)-MONTH($J$14)&gt;=6),AND(YEAR(W$14)=YEAR($J$14),MONTH(W$14)-MONTH($J$14)&gt;=6)))),1,0)</f>
        <v>0</v>
      </c>
      <c r="X12" s="6">
        <f>IF(OR(AND($F$5=Settings!$AK$8,OR(YEAR(X$14)&lt;&gt;YEAR($J$14),MONTH(X$14)&lt;&gt;MONTH($J$14))),AND($F$5=Settings!$AK$7,OR(AND(YEAR(X$14)&gt;YEAR($J$14),12+MONTH(X$14)-MONTH($J$14)&gt;=3),AND(YEAR(X$14)=YEAR($J$14),MONTH(X$14)-MONTH($J$14)&gt;=3))),AND($F$5=Settings!$AK$6,OR(AND(YEAR(X$14)&gt;YEAR($J$14),12+MONTH(X$14)-MONTH($J$14)&gt;=6),AND(YEAR(X$14)=YEAR($J$14),MONTH(X$14)-MONTH($J$14)&gt;=6)))),1,0)</f>
        <v>0</v>
      </c>
      <c r="Y12" s="6">
        <f>IF(OR(AND($F$5=Settings!$AK$8,OR(YEAR(Y$14)&lt;&gt;YEAR($J$14),MONTH(Y$14)&lt;&gt;MONTH($J$14))),AND($F$5=Settings!$AK$7,OR(AND(YEAR(Y$14)&gt;YEAR($J$14),12+MONTH(Y$14)-MONTH($J$14)&gt;=3),AND(YEAR(Y$14)=YEAR($J$14),MONTH(Y$14)-MONTH($J$14)&gt;=3))),AND($F$5=Settings!$AK$6,OR(AND(YEAR(Y$14)&gt;YEAR($J$14),12+MONTH(Y$14)-MONTH($J$14)&gt;=6),AND(YEAR(Y$14)=YEAR($J$14),MONTH(Y$14)-MONTH($J$14)&gt;=6)))),1,0)</f>
        <v>0</v>
      </c>
      <c r="Z12" s="6">
        <f>IF(OR(AND($F$5=Settings!$AK$8,OR(YEAR(Z$14)&lt;&gt;YEAR($J$14),MONTH(Z$14)&lt;&gt;MONTH($J$14))),AND($F$5=Settings!$AK$7,OR(AND(YEAR(Z$14)&gt;YEAR($J$14),12+MONTH(Z$14)-MONTH($J$14)&gt;=3),AND(YEAR(Z$14)=YEAR($J$14),MONTH(Z$14)-MONTH($J$14)&gt;=3))),AND($F$5=Settings!$AK$6,OR(AND(YEAR(Z$14)&gt;YEAR($J$14),12+MONTH(Z$14)-MONTH($J$14)&gt;=6),AND(YEAR(Z$14)=YEAR($J$14),MONTH(Z$14)-MONTH($J$14)&gt;=6)))),1,0)</f>
        <v>0</v>
      </c>
      <c r="AA12" s="6">
        <f>IF(OR(AND($F$5=Settings!$AK$8,OR(YEAR(AA$14)&lt;&gt;YEAR($J$14),MONTH(AA$14)&lt;&gt;MONTH($J$14))),AND($F$5=Settings!$AK$7,OR(AND(YEAR(AA$14)&gt;YEAR($J$14),12+MONTH(AA$14)-MONTH($J$14)&gt;=3),AND(YEAR(AA$14)=YEAR($J$14),MONTH(AA$14)-MONTH($J$14)&gt;=3))),AND($F$5=Settings!$AK$6,OR(AND(YEAR(AA$14)&gt;YEAR($J$14),12+MONTH(AA$14)-MONTH($J$14)&gt;=6),AND(YEAR(AA$14)=YEAR($J$14),MONTH(AA$14)-MONTH($J$14)&gt;=6)))),1,0)</f>
        <v>0</v>
      </c>
      <c r="AB12" s="6">
        <f>IF(OR(AND($F$5=Settings!$AK$8,OR(YEAR(AB$14)&lt;&gt;YEAR($J$14),MONTH(AB$14)&lt;&gt;MONTH($J$14))),AND($F$5=Settings!$AK$7,OR(AND(YEAR(AB$14)&gt;YEAR($J$14),12+MONTH(AB$14)-MONTH($J$14)&gt;=3),AND(YEAR(AB$14)=YEAR($J$14),MONTH(AB$14)-MONTH($J$14)&gt;=3))),AND($F$5=Settings!$AK$6,OR(AND(YEAR(AB$14)&gt;YEAR($J$14),12+MONTH(AB$14)-MONTH($J$14)&gt;=6),AND(YEAR(AB$14)=YEAR($J$14),MONTH(AB$14)-MONTH($J$14)&gt;=6)))),1,0)</f>
        <v>0</v>
      </c>
      <c r="AC12" s="6">
        <f>IF(OR(AND($F$5=Settings!$AK$8,OR(YEAR(AC$14)&lt;&gt;YEAR($J$14),MONTH(AC$14)&lt;&gt;MONTH($J$14))),AND($F$5=Settings!$AK$7,OR(AND(YEAR(AC$14)&gt;YEAR($J$14),12+MONTH(AC$14)-MONTH($J$14)&gt;=3),AND(YEAR(AC$14)=YEAR($J$14),MONTH(AC$14)-MONTH($J$14)&gt;=3))),AND($F$5=Settings!$AK$6,OR(AND(YEAR(AC$14)&gt;YEAR($J$14),12+MONTH(AC$14)-MONTH($J$14)&gt;=6),AND(YEAR(AC$14)=YEAR($J$14),MONTH(AC$14)-MONTH($J$14)&gt;=6)))),1,0)</f>
        <v>0</v>
      </c>
      <c r="AD12" s="6">
        <f>IF(OR(AND($F$5=Settings!$AK$8,OR(YEAR(AD$14)&lt;&gt;YEAR($J$14),MONTH(AD$14)&lt;&gt;MONTH($J$14))),AND($F$5=Settings!$AK$7,OR(AND(YEAR(AD$14)&gt;YEAR($J$14),12+MONTH(AD$14)-MONTH($J$14)&gt;=3),AND(YEAR(AD$14)=YEAR($J$14),MONTH(AD$14)-MONTH($J$14)&gt;=3))),AND($F$5=Settings!$AK$6,OR(AND(YEAR(AD$14)&gt;YEAR($J$14),12+MONTH(AD$14)-MONTH($J$14)&gt;=6),AND(YEAR(AD$14)=YEAR($J$14),MONTH(AD$14)-MONTH($J$14)&gt;=6)))),1,0)</f>
        <v>0</v>
      </c>
      <c r="AE12" s="6">
        <f>IF(OR(AND($F$5=Settings!$AK$8,OR(YEAR(AE$14)&lt;&gt;YEAR($J$14),MONTH(AE$14)&lt;&gt;MONTH($J$14))),AND($F$5=Settings!$AK$7,OR(AND(YEAR(AE$14)&gt;YEAR($J$14),12+MONTH(AE$14)-MONTH($J$14)&gt;=3),AND(YEAR(AE$14)=YEAR($J$14),MONTH(AE$14)-MONTH($J$14)&gt;=3))),AND($F$5=Settings!$AK$6,OR(AND(YEAR(AE$14)&gt;YEAR($J$14),12+MONTH(AE$14)-MONTH($J$14)&gt;=6),AND(YEAR(AE$14)=YEAR($J$14),MONTH(AE$14)-MONTH($J$14)&gt;=6)))),1,0)</f>
        <v>0</v>
      </c>
      <c r="AF12" s="6">
        <f>IF(OR(AND($F$5=Settings!$AK$8,OR(YEAR(AF$14)&lt;&gt;YEAR($J$14),MONTH(AF$14)&lt;&gt;MONTH($J$14))),AND($F$5=Settings!$AK$7,OR(AND(YEAR(AF$14)&gt;YEAR($J$14),12+MONTH(AF$14)-MONTH($J$14)&gt;=3),AND(YEAR(AF$14)=YEAR($J$14),MONTH(AF$14)-MONTH($J$14)&gt;=3))),AND($F$5=Settings!$AK$6,OR(AND(YEAR(AF$14)&gt;YEAR($J$14),12+MONTH(AF$14)-MONTH($J$14)&gt;=6),AND(YEAR(AF$14)=YEAR($J$14),MONTH(AF$14)-MONTH($J$14)&gt;=6)))),1,0)</f>
        <v>0</v>
      </c>
      <c r="AG12" s="6">
        <f>IF(OR(AND($F$5=Settings!$AK$8,OR(YEAR(AG$14)&lt;&gt;YEAR($J$14),MONTH(AG$14)&lt;&gt;MONTH($J$14))),AND($F$5=Settings!$AK$7,OR(AND(YEAR(AG$14)&gt;YEAR($J$14),12+MONTH(AG$14)-MONTH($J$14)&gt;=3),AND(YEAR(AG$14)=YEAR($J$14),MONTH(AG$14)-MONTH($J$14)&gt;=3))),AND($F$5=Settings!$AK$6,OR(AND(YEAR(AG$14)&gt;YEAR($J$14),12+MONTH(AG$14)-MONTH($J$14)&gt;=6),AND(YEAR(AG$14)=YEAR($J$14),MONTH(AG$14)-MONTH($J$14)&gt;=6)))),1,0)</f>
        <v>0</v>
      </c>
      <c r="AH12" s="6">
        <f>IF(OR(AND($F$5=Settings!$AK$8,OR(YEAR(AH$14)&lt;&gt;YEAR($J$14),MONTH(AH$14)&lt;&gt;MONTH($J$14))),AND($F$5=Settings!$AK$7,OR(AND(YEAR(AH$14)&gt;YEAR($J$14),12+MONTH(AH$14)-MONTH($J$14)&gt;=3),AND(YEAR(AH$14)=YEAR($J$14),MONTH(AH$14)-MONTH($J$14)&gt;=3))),AND($F$5=Settings!$AK$6,OR(AND(YEAR(AH$14)&gt;YEAR($J$14),12+MONTH(AH$14)-MONTH($J$14)&gt;=6),AND(YEAR(AH$14)=YEAR($J$14),MONTH(AH$14)-MONTH($J$14)&gt;=6)))),1,0)</f>
        <v>0</v>
      </c>
      <c r="AI12" s="6">
        <f>IF(OR(AND($F$5=Settings!$AK$8,OR(YEAR(AI$14)&lt;&gt;YEAR($J$14),MONTH(AI$14)&lt;&gt;MONTH($J$14))),AND($F$5=Settings!$AK$7,OR(AND(YEAR(AI$14)&gt;YEAR($J$14),12+MONTH(AI$14)-MONTH($J$14)&gt;=3),AND(YEAR(AI$14)=YEAR($J$14),MONTH(AI$14)-MONTH($J$14)&gt;=3))),AND($F$5=Settings!$AK$6,OR(AND(YEAR(AI$14)&gt;YEAR($J$14),12+MONTH(AI$14)-MONTH($J$14)&gt;=6),AND(YEAR(AI$14)=YEAR($J$14),MONTH(AI$14)-MONTH($J$14)&gt;=6)))),1,0)</f>
        <v>0</v>
      </c>
      <c r="AJ12" s="6">
        <f>IF(OR(AND($F$5=Settings!$AK$8,OR(YEAR(AJ$14)&lt;&gt;YEAR($J$14),MONTH(AJ$14)&lt;&gt;MONTH($J$14))),AND($F$5=Settings!$AK$7,OR(AND(YEAR(AJ$14)&gt;YEAR($J$14),12+MONTH(AJ$14)-MONTH($J$14)&gt;=3),AND(YEAR(AJ$14)=YEAR($J$14),MONTH(AJ$14)-MONTH($J$14)&gt;=3))),AND($F$5=Settings!$AK$6,OR(AND(YEAR(AJ$14)&gt;YEAR($J$14),12+MONTH(AJ$14)-MONTH($J$14)&gt;=6),AND(YEAR(AJ$14)=YEAR($J$14),MONTH(AJ$14)-MONTH($J$14)&gt;=6)))),1,0)</f>
        <v>0</v>
      </c>
      <c r="AK12" s="6">
        <f>IF(OR(AND($F$5=Settings!$AK$8,OR(YEAR(AK$14)&lt;&gt;YEAR($J$14),MONTH(AK$14)&lt;&gt;MONTH($J$14))),AND($F$5=Settings!$AK$7,OR(AND(YEAR(AK$14)&gt;YEAR($J$14),12+MONTH(AK$14)-MONTH($J$14)&gt;=3),AND(YEAR(AK$14)=YEAR($J$14),MONTH(AK$14)-MONTH($J$14)&gt;=3))),AND($F$5=Settings!$AK$6,OR(AND(YEAR(AK$14)&gt;YEAR($J$14),12+MONTH(AK$14)-MONTH($J$14)&gt;=6),AND(YEAR(AK$14)=YEAR($J$14),MONTH(AK$14)-MONTH($J$14)&gt;=6)))),1,0)</f>
        <v>0</v>
      </c>
      <c r="AL12" s="6">
        <f>IF(OR(AND($F$5=Settings!$AK$8,OR(YEAR(AL$14)&lt;&gt;YEAR($J$14),MONTH(AL$14)&lt;&gt;MONTH($J$14))),AND($F$5=Settings!$AK$7,OR(AND(YEAR(AL$14)&gt;YEAR($J$14),12+MONTH(AL$14)-MONTH($J$14)&gt;=3),AND(YEAR(AL$14)=YEAR($J$14),MONTH(AL$14)-MONTH($J$14)&gt;=3))),AND($F$5=Settings!$AK$6,OR(AND(YEAR(AL$14)&gt;YEAR($J$14),12+MONTH(AL$14)-MONTH($J$14)&gt;=6),AND(YEAR(AL$14)=YEAR($J$14),MONTH(AL$14)-MONTH($J$14)&gt;=6)))),1,0)</f>
        <v>0</v>
      </c>
      <c r="AM12" s="6">
        <f>IF(OR(AND($F$5=Settings!$AK$8,OR(YEAR(AM$14)&lt;&gt;YEAR($J$14),MONTH(AM$14)&lt;&gt;MONTH($J$14))),AND($F$5=Settings!$AK$7,OR(AND(YEAR(AM$14)&gt;YEAR($J$14),12+MONTH(AM$14)-MONTH($J$14)&gt;=3),AND(YEAR(AM$14)=YEAR($J$14),MONTH(AM$14)-MONTH($J$14)&gt;=3))),AND($F$5=Settings!$AK$6,OR(AND(YEAR(AM$14)&gt;YEAR($J$14),12+MONTH(AM$14)-MONTH($J$14)&gt;=6),AND(YEAR(AM$14)=YEAR($J$14),MONTH(AM$14)-MONTH($J$14)&gt;=6)))),1,0)</f>
        <v>0</v>
      </c>
      <c r="AN12" s="6">
        <f>IF(OR(AND($F$5=Settings!$AK$8,OR(YEAR(AN$14)&lt;&gt;YEAR($J$14),MONTH(AN$14)&lt;&gt;MONTH($J$14))),AND($F$5=Settings!$AK$7,OR(AND(YEAR(AN$14)&gt;YEAR($J$14),12+MONTH(AN$14)-MONTH($J$14)&gt;=3),AND(YEAR(AN$14)=YEAR($J$14),MONTH(AN$14)-MONTH($J$14)&gt;=3))),AND($F$5=Settings!$AK$6,OR(AND(YEAR(AN$14)&gt;YEAR($J$14),12+MONTH(AN$14)-MONTH($J$14)&gt;=6),AND(YEAR(AN$14)=YEAR($J$14),MONTH(AN$14)-MONTH($J$14)&gt;=6)))),1,0)</f>
        <v>0</v>
      </c>
      <c r="AO12" s="6">
        <f>IF(OR(AND($F$5=Settings!$AK$8,OR(YEAR(AO$14)&lt;&gt;YEAR($J$14),MONTH(AO$14)&lt;&gt;MONTH($J$14))),AND($F$5=Settings!$AK$7,OR(AND(YEAR(AO$14)&gt;YEAR($J$14),12+MONTH(AO$14)-MONTH($J$14)&gt;=3),AND(YEAR(AO$14)=YEAR($J$14),MONTH(AO$14)-MONTH($J$14)&gt;=3))),AND($F$5=Settings!$AK$6,OR(AND(YEAR(AO$14)&gt;YEAR($J$14),12+MONTH(AO$14)-MONTH($J$14)&gt;=6),AND(YEAR(AO$14)=YEAR($J$14),MONTH(AO$14)-MONTH($J$14)&gt;=6)))),1,0)</f>
        <v>0</v>
      </c>
      <c r="AP12" s="6">
        <f>IF(OR(AND($F$5=Settings!$AK$8,OR(YEAR(AP$14)&lt;&gt;YEAR($J$14),MONTH(AP$14)&lt;&gt;MONTH($J$14))),AND($F$5=Settings!$AK$7,OR(AND(YEAR(AP$14)&gt;YEAR($J$14),12+MONTH(AP$14)-MONTH($J$14)&gt;=3),AND(YEAR(AP$14)=YEAR($J$14),MONTH(AP$14)-MONTH($J$14)&gt;=3))),AND($F$5=Settings!$AK$6,OR(AND(YEAR(AP$14)&gt;YEAR($J$14),12+MONTH(AP$14)-MONTH($J$14)&gt;=6),AND(YEAR(AP$14)=YEAR($J$14),MONTH(AP$14)-MONTH($J$14)&gt;=6)))),1,0)</f>
        <v>0</v>
      </c>
      <c r="AQ12" s="6">
        <f>IF(OR(AND($F$5=Settings!$AK$8,OR(YEAR(AQ$14)&lt;&gt;YEAR($J$14),MONTH(AQ$14)&lt;&gt;MONTH($J$14))),AND($F$5=Settings!$AK$7,OR(AND(YEAR(AQ$14)&gt;YEAR($J$14),12+MONTH(AQ$14)-MONTH($J$14)&gt;=3),AND(YEAR(AQ$14)=YEAR($J$14),MONTH(AQ$14)-MONTH($J$14)&gt;=3))),AND($F$5=Settings!$AK$6,OR(AND(YEAR(AQ$14)&gt;YEAR($J$14),12+MONTH(AQ$14)-MONTH($J$14)&gt;=6),AND(YEAR(AQ$14)=YEAR($J$14),MONTH(AQ$14)-MONTH($J$14)&gt;=6)))),1,0)</f>
        <v>0</v>
      </c>
      <c r="AR12" s="6">
        <f>IF(OR(AND($F$5=Settings!$AK$8,OR(YEAR(AR$14)&lt;&gt;YEAR($J$14),MONTH(AR$14)&lt;&gt;MONTH($J$14))),AND($F$5=Settings!$AK$7,OR(AND(YEAR(AR$14)&gt;YEAR($J$14),12+MONTH(AR$14)-MONTH($J$14)&gt;=3),AND(YEAR(AR$14)=YEAR($J$14),MONTH(AR$14)-MONTH($J$14)&gt;=3))),AND($F$5=Settings!$AK$6,OR(AND(YEAR(AR$14)&gt;YEAR($J$14),12+MONTH(AR$14)-MONTH($J$14)&gt;=6),AND(YEAR(AR$14)=YEAR($J$14),MONTH(AR$14)-MONTH($J$14)&gt;=6)))),1,0)</f>
        <v>0</v>
      </c>
      <c r="AS12" s="6">
        <f>IF(OR(AND($F$5=Settings!$AK$8,OR(YEAR(AS$14)&lt;&gt;YEAR($J$14),MONTH(AS$14)&lt;&gt;MONTH($J$14))),AND($F$5=Settings!$AK$7,OR(AND(YEAR(AS$14)&gt;YEAR($J$14),12+MONTH(AS$14)-MONTH($J$14)&gt;=3),AND(YEAR(AS$14)=YEAR($J$14),MONTH(AS$14)-MONTH($J$14)&gt;=3))),AND($F$5=Settings!$AK$6,OR(AND(YEAR(AS$14)&gt;YEAR($J$14),12+MONTH(AS$14)-MONTH($J$14)&gt;=6),AND(YEAR(AS$14)=YEAR($J$14),MONTH(AS$14)-MONTH($J$14)&gt;=6)))),1,0)</f>
        <v>0</v>
      </c>
      <c r="AT12" s="6">
        <f>IF(OR(AND($F$5=Settings!$AK$8,OR(YEAR(AT$14)&lt;&gt;YEAR($J$14),MONTH(AT$14)&lt;&gt;MONTH($J$14))),AND($F$5=Settings!$AK$7,OR(AND(YEAR(AT$14)&gt;YEAR($J$14),12+MONTH(AT$14)-MONTH($J$14)&gt;=3),AND(YEAR(AT$14)=YEAR($J$14),MONTH(AT$14)-MONTH($J$14)&gt;=3))),AND($F$5=Settings!$AK$6,OR(AND(YEAR(AT$14)&gt;YEAR($J$14),12+MONTH(AT$14)-MONTH($J$14)&gt;=6),AND(YEAR(AT$14)=YEAR($J$14),MONTH(AT$14)-MONTH($J$14)&gt;=6)))),1,0)</f>
        <v>0</v>
      </c>
      <c r="AU12" s="6">
        <f>IF(OR(AND($F$5=Settings!$AK$8,OR(YEAR(AU$14)&lt;&gt;YEAR($J$14),MONTH(AU$14)&lt;&gt;MONTH($J$14))),AND($F$5=Settings!$AK$7,OR(AND(YEAR(AU$14)&gt;YEAR($J$14),12+MONTH(AU$14)-MONTH($J$14)&gt;=3),AND(YEAR(AU$14)=YEAR($J$14),MONTH(AU$14)-MONTH($J$14)&gt;=3))),AND($F$5=Settings!$AK$6,OR(AND(YEAR(AU$14)&gt;YEAR($J$14),12+MONTH(AU$14)-MONTH($J$14)&gt;=6),AND(YEAR(AU$14)=YEAR($J$14),MONTH(AU$14)-MONTH($J$14)&gt;=6)))),1,0)</f>
        <v>0</v>
      </c>
      <c r="AV12" s="6">
        <f>IF(OR(AND($F$5=Settings!$AK$8,OR(YEAR(AV$14)&lt;&gt;YEAR($J$14),MONTH(AV$14)&lt;&gt;MONTH($J$14))),AND($F$5=Settings!$AK$7,OR(AND(YEAR(AV$14)&gt;YEAR($J$14),12+MONTH(AV$14)-MONTH($J$14)&gt;=3),AND(YEAR(AV$14)=YEAR($J$14),MONTH(AV$14)-MONTH($J$14)&gt;=3))),AND($F$5=Settings!$AK$6,OR(AND(YEAR(AV$14)&gt;YEAR($J$14),12+MONTH(AV$14)-MONTH($J$14)&gt;=6),AND(YEAR(AV$14)=YEAR($J$14),MONTH(AV$14)-MONTH($J$14)&gt;=6)))),1,0)</f>
        <v>0</v>
      </c>
      <c r="AW12" s="6">
        <f>IF(OR(AND($F$5=Settings!$AK$8,OR(YEAR(AW$14)&lt;&gt;YEAR($J$14),MONTH(AW$14)&lt;&gt;MONTH($J$14))),AND($F$5=Settings!$AK$7,OR(AND(YEAR(AW$14)&gt;YEAR($J$14),12+MONTH(AW$14)-MONTH($J$14)&gt;=3),AND(YEAR(AW$14)=YEAR($J$14),MONTH(AW$14)-MONTH($J$14)&gt;=3))),AND($F$5=Settings!$AK$6,OR(AND(YEAR(AW$14)&gt;YEAR($J$14),12+MONTH(AW$14)-MONTH($J$14)&gt;=6),AND(YEAR(AW$14)=YEAR($J$14),MONTH(AW$14)-MONTH($J$14)&gt;=6)))),1,0)</f>
        <v>0</v>
      </c>
      <c r="AX12" s="6">
        <f>IF(OR(AND($F$5=Settings!$AK$8,OR(YEAR(AX$14)&lt;&gt;YEAR($J$14),MONTH(AX$14)&lt;&gt;MONTH($J$14))),AND($F$5=Settings!$AK$7,OR(AND(YEAR(AX$14)&gt;YEAR($J$14),12+MONTH(AX$14)-MONTH($J$14)&gt;=3),AND(YEAR(AX$14)=YEAR($J$14),MONTH(AX$14)-MONTH($J$14)&gt;=3))),AND($F$5=Settings!$AK$6,OR(AND(YEAR(AX$14)&gt;YEAR($J$14),12+MONTH(AX$14)-MONTH($J$14)&gt;=6),AND(YEAR(AX$14)=YEAR($J$14),MONTH(AX$14)-MONTH($J$14)&gt;=6)))),1,0)</f>
        <v>0</v>
      </c>
      <c r="AY12" s="6">
        <f>IF(OR(AND($F$5=Settings!$AK$8,OR(YEAR(AY$14)&lt;&gt;YEAR($J$14),MONTH(AY$14)&lt;&gt;MONTH($J$14))),AND($F$5=Settings!$AK$7,OR(AND(YEAR(AY$14)&gt;YEAR($J$14),12+MONTH(AY$14)-MONTH($J$14)&gt;=3),AND(YEAR(AY$14)=YEAR($J$14),MONTH(AY$14)-MONTH($J$14)&gt;=3))),AND($F$5=Settings!$AK$6,OR(AND(YEAR(AY$14)&gt;YEAR($J$14),12+MONTH(AY$14)-MONTH($J$14)&gt;=6),AND(YEAR(AY$14)=YEAR($J$14),MONTH(AY$14)-MONTH($J$14)&gt;=6)))),1,0)</f>
        <v>0</v>
      </c>
      <c r="AZ12" s="6">
        <f>IF(OR(AND($F$5=Settings!$AK$8,OR(YEAR(AZ$14)&lt;&gt;YEAR($J$14),MONTH(AZ$14)&lt;&gt;MONTH($J$14))),AND($F$5=Settings!$AK$7,OR(AND(YEAR(AZ$14)&gt;YEAR($J$14),12+MONTH(AZ$14)-MONTH($J$14)&gt;=3),AND(YEAR(AZ$14)=YEAR($J$14),MONTH(AZ$14)-MONTH($J$14)&gt;=3))),AND($F$5=Settings!$AK$6,OR(AND(YEAR(AZ$14)&gt;YEAR($J$14),12+MONTH(AZ$14)-MONTH($J$14)&gt;=6),AND(YEAR(AZ$14)=YEAR($J$14),MONTH(AZ$14)-MONTH($J$14)&gt;=6)))),1,0)</f>
        <v>0</v>
      </c>
      <c r="BA12" s="6">
        <f>IF(OR(AND($F$5=Settings!$AK$8,OR(YEAR(BA$14)&lt;&gt;YEAR($J$14),MONTH(BA$14)&lt;&gt;MONTH($J$14))),AND($F$5=Settings!$AK$7,OR(AND(YEAR(BA$14)&gt;YEAR($J$14),12+MONTH(BA$14)-MONTH($J$14)&gt;=3),AND(YEAR(BA$14)=YEAR($J$14),MONTH(BA$14)-MONTH($J$14)&gt;=3))),AND($F$5=Settings!$AK$6,OR(AND(YEAR(BA$14)&gt;YEAR($J$14),12+MONTH(BA$14)-MONTH($J$14)&gt;=6),AND(YEAR(BA$14)=YEAR($J$14),MONTH(BA$14)-MONTH($J$14)&gt;=6)))),1,0)</f>
        <v>0</v>
      </c>
      <c r="BB12" s="6">
        <f>IF(OR(AND($F$5=Settings!$AK$8,OR(YEAR(BB$14)&lt;&gt;YEAR($J$14),MONTH(BB$14)&lt;&gt;MONTH($J$14))),AND($F$5=Settings!$AK$7,OR(AND(YEAR(BB$14)&gt;YEAR($J$14),12+MONTH(BB$14)-MONTH($J$14)&gt;=3),AND(YEAR(BB$14)=YEAR($J$14),MONTH(BB$14)-MONTH($J$14)&gt;=3))),AND($F$5=Settings!$AK$6,OR(AND(YEAR(BB$14)&gt;YEAR($J$14),12+MONTH(BB$14)-MONTH($J$14)&gt;=6),AND(YEAR(BB$14)=YEAR($J$14),MONTH(BB$14)-MONTH($J$14)&gt;=6)))),1,0)</f>
        <v>0</v>
      </c>
      <c r="BC12" s="6">
        <f>IF(OR(AND($F$5=Settings!$AK$8,OR(YEAR(BC$14)&lt;&gt;YEAR($J$14),MONTH(BC$14)&lt;&gt;MONTH($J$14))),AND($F$5=Settings!$AK$7,OR(AND(YEAR(BC$14)&gt;YEAR($J$14),12+MONTH(BC$14)-MONTH($J$14)&gt;=3),AND(YEAR(BC$14)=YEAR($J$14),MONTH(BC$14)-MONTH($J$14)&gt;=3))),AND($F$5=Settings!$AK$6,OR(AND(YEAR(BC$14)&gt;YEAR($J$14),12+MONTH(BC$14)-MONTH($J$14)&gt;=6),AND(YEAR(BC$14)=YEAR($J$14),MONTH(BC$14)-MONTH($J$14)&gt;=6)))),1,0)</f>
        <v>0</v>
      </c>
      <c r="BD12" s="6">
        <f>IF(OR(AND($F$5=Settings!$AK$8,OR(YEAR(BD$14)&lt;&gt;YEAR($J$14),MONTH(BD$14)&lt;&gt;MONTH($J$14))),AND($F$5=Settings!$AK$7,OR(AND(YEAR(BD$14)&gt;YEAR($J$14),12+MONTH(BD$14)-MONTH($J$14)&gt;=3),AND(YEAR(BD$14)=YEAR($J$14),MONTH(BD$14)-MONTH($J$14)&gt;=3))),AND($F$5=Settings!$AK$6,OR(AND(YEAR(BD$14)&gt;YEAR($J$14),12+MONTH(BD$14)-MONTH($J$14)&gt;=6),AND(YEAR(BD$14)=YEAR($J$14),MONTH(BD$14)-MONTH($J$14)&gt;=6)))),1,0)</f>
        <v>0</v>
      </c>
      <c r="BE12" s="6">
        <f>IF(OR(AND($F$5=Settings!$AK$8,OR(YEAR(BE$14)&lt;&gt;YEAR($J$14),MONTH(BE$14)&lt;&gt;MONTH($J$14))),AND($F$5=Settings!$AK$7,OR(AND(YEAR(BE$14)&gt;YEAR($J$14),12+MONTH(BE$14)-MONTH($J$14)&gt;=3),AND(YEAR(BE$14)=YEAR($J$14),MONTH(BE$14)-MONTH($J$14)&gt;=3))),AND($F$5=Settings!$AK$6,OR(AND(YEAR(BE$14)&gt;YEAR($J$14),12+MONTH(BE$14)-MONTH($J$14)&gt;=6),AND(YEAR(BE$14)=YEAR($J$14),MONTH(BE$14)-MONTH($J$14)&gt;=6)))),1,0)</f>
        <v>0</v>
      </c>
      <c r="BF12" s="6">
        <f>IF(OR(AND($F$5=Settings!$AK$8,OR(YEAR(BF$14)&lt;&gt;YEAR($J$14),MONTH(BF$14)&lt;&gt;MONTH($J$14))),AND($F$5=Settings!$AK$7,OR(AND(YEAR(BF$14)&gt;YEAR($J$14),12+MONTH(BF$14)-MONTH($J$14)&gt;=3),AND(YEAR(BF$14)=YEAR($J$14),MONTH(BF$14)-MONTH($J$14)&gt;=3))),AND($F$5=Settings!$AK$6,OR(AND(YEAR(BF$14)&gt;YEAR($J$14),12+MONTH(BF$14)-MONTH($J$14)&gt;=6),AND(YEAR(BF$14)=YEAR($J$14),MONTH(BF$14)-MONTH($J$14)&gt;=6)))),1,0)</f>
        <v>0</v>
      </c>
      <c r="BG12" s="6">
        <f>IF(OR(AND($F$5=Settings!$AK$8,OR(YEAR(BG$14)&lt;&gt;YEAR($J$14),MONTH(BG$14)&lt;&gt;MONTH($J$14))),AND($F$5=Settings!$AK$7,OR(AND(YEAR(BG$14)&gt;YEAR($J$14),12+MONTH(BG$14)-MONTH($J$14)&gt;=3),AND(YEAR(BG$14)=YEAR($J$14),MONTH(BG$14)-MONTH($J$14)&gt;=3))),AND($F$5=Settings!$AK$6,OR(AND(YEAR(BG$14)&gt;YEAR($J$14),12+MONTH(BG$14)-MONTH($J$14)&gt;=6),AND(YEAR(BG$14)=YEAR($J$14),MONTH(BG$14)-MONTH($J$14)&gt;=6)))),1,0)</f>
        <v>0</v>
      </c>
      <c r="BH12" s="6">
        <f>IF(OR(AND($F$5=Settings!$AK$8,OR(YEAR(BH$14)&lt;&gt;YEAR($J$14),MONTH(BH$14)&lt;&gt;MONTH($J$14))),AND($F$5=Settings!$AK$7,OR(AND(YEAR(BH$14)&gt;YEAR($J$14),12+MONTH(BH$14)-MONTH($J$14)&gt;=3),AND(YEAR(BH$14)=YEAR($J$14),MONTH(BH$14)-MONTH($J$14)&gt;=3))),AND($F$5=Settings!$AK$6,OR(AND(YEAR(BH$14)&gt;YEAR($J$14),12+MONTH(BH$14)-MONTH($J$14)&gt;=6),AND(YEAR(BH$14)=YEAR($J$14),MONTH(BH$14)-MONTH($J$14)&gt;=6)))),1,0)</f>
        <v>0</v>
      </c>
      <c r="BI12" s="6">
        <f>IF(OR(AND($F$5=Settings!$AK$8,OR(YEAR(BI$14)&lt;&gt;YEAR($J$14),MONTH(BI$14)&lt;&gt;MONTH($J$14))),AND($F$5=Settings!$AK$7,OR(AND(YEAR(BI$14)&gt;YEAR($J$14),12+MONTH(BI$14)-MONTH($J$14)&gt;=3),AND(YEAR(BI$14)=YEAR($J$14),MONTH(BI$14)-MONTH($J$14)&gt;=3))),AND($F$5=Settings!$AK$6,OR(AND(YEAR(BI$14)&gt;YEAR($J$14),12+MONTH(BI$14)-MONTH($J$14)&gt;=6),AND(YEAR(BI$14)=YEAR($J$14),MONTH(BI$14)-MONTH($J$14)&gt;=6)))),1,0)</f>
        <v>0</v>
      </c>
      <c r="BJ12" s="6">
        <f>IF(OR(AND($F$5=Settings!$AK$8,OR(YEAR(BJ$14)&lt;&gt;YEAR($J$14),MONTH(BJ$14)&lt;&gt;MONTH($J$14))),AND($F$5=Settings!$AK$7,OR(AND(YEAR(BJ$14)&gt;YEAR($J$14),12+MONTH(BJ$14)-MONTH($J$14)&gt;=3),AND(YEAR(BJ$14)=YEAR($J$14),MONTH(BJ$14)-MONTH($J$14)&gt;=3))),AND($F$5=Settings!$AK$6,OR(AND(YEAR(BJ$14)&gt;YEAR($J$14),12+MONTH(BJ$14)-MONTH($J$14)&gt;=6),AND(YEAR(BJ$14)=YEAR($J$14),MONTH(BJ$14)-MONTH($J$14)&gt;=6)))),1,0)</f>
        <v>0</v>
      </c>
      <c r="BK12" s="6">
        <f>IF(OR(AND($F$5=Settings!$AK$8,OR(YEAR(BK$14)&lt;&gt;YEAR($J$14),MONTH(BK$14)&lt;&gt;MONTH($J$14))),AND($F$5=Settings!$AK$7,OR(AND(YEAR(BK$14)&gt;YEAR($J$14),12+MONTH(BK$14)-MONTH($J$14)&gt;=3),AND(YEAR(BK$14)=YEAR($J$14),MONTH(BK$14)-MONTH($J$14)&gt;=3))),AND($F$5=Settings!$AK$6,OR(AND(YEAR(BK$14)&gt;YEAR($J$14),12+MONTH(BK$14)-MONTH($J$14)&gt;=6),AND(YEAR(BK$14)=YEAR($J$14),MONTH(BK$14)-MONTH($J$14)&gt;=6)))),1,0)</f>
        <v>0</v>
      </c>
      <c r="BL12" s="6">
        <f>IF(OR(AND($F$5=Settings!$AK$8,OR(YEAR(BL$14)&lt;&gt;YEAR($J$14),MONTH(BL$14)&lt;&gt;MONTH($J$14))),AND($F$5=Settings!$AK$7,OR(AND(YEAR(BL$14)&gt;YEAR($J$14),12+MONTH(BL$14)-MONTH($J$14)&gt;=3),AND(YEAR(BL$14)=YEAR($J$14),MONTH(BL$14)-MONTH($J$14)&gt;=3))),AND($F$5=Settings!$AK$6,OR(AND(YEAR(BL$14)&gt;YEAR($J$14),12+MONTH(BL$14)-MONTH($J$14)&gt;=6),AND(YEAR(BL$14)=YEAR($J$14),MONTH(BL$14)-MONTH($J$14)&gt;=6)))),1,0)</f>
        <v>0</v>
      </c>
      <c r="BM12" s="6">
        <f>IF(OR(AND($F$5=Settings!$AK$8,OR(YEAR(BM$14)&lt;&gt;YEAR($J$14),MONTH(BM$14)&lt;&gt;MONTH($J$14))),AND($F$5=Settings!$AK$7,OR(AND(YEAR(BM$14)&gt;YEAR($J$14),12+MONTH(BM$14)-MONTH($J$14)&gt;=3),AND(YEAR(BM$14)=YEAR($J$14),MONTH(BM$14)-MONTH($J$14)&gt;=3))),AND($F$5=Settings!$AK$6,OR(AND(YEAR(BM$14)&gt;YEAR($J$14),12+MONTH(BM$14)-MONTH($J$14)&gt;=6),AND(YEAR(BM$14)=YEAR($J$14),MONTH(BM$14)-MONTH($J$14)&gt;=6)))),1,0)</f>
        <v>0</v>
      </c>
      <c r="BN12" s="6">
        <f>IF(OR(AND($F$5=Settings!$AK$8,OR(YEAR(BN$14)&lt;&gt;YEAR($J$14),MONTH(BN$14)&lt;&gt;MONTH($J$14))),AND($F$5=Settings!$AK$7,OR(AND(YEAR(BN$14)&gt;YEAR($J$14),12+MONTH(BN$14)-MONTH($J$14)&gt;=3),AND(YEAR(BN$14)=YEAR($J$14),MONTH(BN$14)-MONTH($J$14)&gt;=3))),AND($F$5=Settings!$AK$6,OR(AND(YEAR(BN$14)&gt;YEAR($J$14),12+MONTH(BN$14)-MONTH($J$14)&gt;=6),AND(YEAR(BN$14)=YEAR($J$14),MONTH(BN$14)-MONTH($J$14)&gt;=6)))),1,0)</f>
        <v>0</v>
      </c>
      <c r="BO12" s="6">
        <f>IF(OR(AND($F$5=Settings!$AK$8,OR(YEAR(BO$14)&lt;&gt;YEAR($J$14),MONTH(BO$14)&lt;&gt;MONTH($J$14))),AND($F$5=Settings!$AK$7,OR(AND(YEAR(BO$14)&gt;YEAR($J$14),12+MONTH(BO$14)-MONTH($J$14)&gt;=3),AND(YEAR(BO$14)=YEAR($J$14),MONTH(BO$14)-MONTH($J$14)&gt;=3))),AND($F$5=Settings!$AK$6,OR(AND(YEAR(BO$14)&gt;YEAR($J$14),12+MONTH(BO$14)-MONTH($J$14)&gt;=6),AND(YEAR(BO$14)=YEAR($J$14),MONTH(BO$14)-MONTH($J$14)&gt;=6)))),1,0)</f>
        <v>0</v>
      </c>
      <c r="BP12" s="6">
        <f>IF(OR(AND($F$5=Settings!$AK$8,OR(YEAR(BP$14)&lt;&gt;YEAR($J$14),MONTH(BP$14)&lt;&gt;MONTH($J$14))),AND($F$5=Settings!$AK$7,OR(AND(YEAR(BP$14)&gt;YEAR($J$14),12+MONTH(BP$14)-MONTH($J$14)&gt;=3),AND(YEAR(BP$14)=YEAR($J$14),MONTH(BP$14)-MONTH($J$14)&gt;=3))),AND($F$5=Settings!$AK$6,OR(AND(YEAR(BP$14)&gt;YEAR($J$14),12+MONTH(BP$14)-MONTH($J$14)&gt;=6),AND(YEAR(BP$14)=YEAR($J$14),MONTH(BP$14)-MONTH($J$14)&gt;=6)))),1,0)</f>
        <v>0</v>
      </c>
      <c r="BQ12" s="6">
        <f>IF(OR(AND($F$5=Settings!$AK$8,OR(YEAR(BQ$14)&lt;&gt;YEAR($J$14),MONTH(BQ$14)&lt;&gt;MONTH($J$14))),AND($F$5=Settings!$AK$7,OR(AND(YEAR(BQ$14)&gt;YEAR($J$14),12+MONTH(BQ$14)-MONTH($J$14)&gt;=3),AND(YEAR(BQ$14)=YEAR($J$14),MONTH(BQ$14)-MONTH($J$14)&gt;=3))),AND($F$5=Settings!$AK$6,OR(AND(YEAR(BQ$14)&gt;YEAR($J$14),12+MONTH(BQ$14)-MONTH($J$14)&gt;=6),AND(YEAR(BQ$14)=YEAR($J$14),MONTH(BQ$14)-MONTH($J$14)&gt;=6)))),1,0)</f>
        <v>0</v>
      </c>
      <c r="BR12" s="6">
        <f>IF(OR(AND($F$5=Settings!$AK$8,OR(YEAR(BR$14)&lt;&gt;YEAR($J$14),MONTH(BR$14)&lt;&gt;MONTH($J$14))),AND($F$5=Settings!$AK$7,OR(AND(YEAR(BR$14)&gt;YEAR($J$14),12+MONTH(BR$14)-MONTH($J$14)&gt;=3),AND(YEAR(BR$14)=YEAR($J$14),MONTH(BR$14)-MONTH($J$14)&gt;=3))),AND($F$5=Settings!$AK$6,OR(AND(YEAR(BR$14)&gt;YEAR($J$14),12+MONTH(BR$14)-MONTH($J$14)&gt;=6),AND(YEAR(BR$14)=YEAR($J$14),MONTH(BR$14)-MONTH($J$14)&gt;=6)))),1,0)</f>
        <v>0</v>
      </c>
      <c r="BS12" s="6">
        <f>IF(OR(AND($F$5=Settings!$AK$8,OR(YEAR(BS$14)&lt;&gt;YEAR($J$14),MONTH(BS$14)&lt;&gt;MONTH($J$14))),AND($F$5=Settings!$AK$7,OR(AND(YEAR(BS$14)&gt;YEAR($J$14),12+MONTH(BS$14)-MONTH($J$14)&gt;=3),AND(YEAR(BS$14)=YEAR($J$14),MONTH(BS$14)-MONTH($J$14)&gt;=3))),AND($F$5=Settings!$AK$6,OR(AND(YEAR(BS$14)&gt;YEAR($J$14),12+MONTH(BS$14)-MONTH($J$14)&gt;=6),AND(YEAR(BS$14)=YEAR($J$14),MONTH(BS$14)-MONTH($J$14)&gt;=6)))),1,0)</f>
        <v>0</v>
      </c>
      <c r="BT12" s="6">
        <f>IF(OR(AND($F$5=Settings!$AK$8,OR(YEAR(BT$14)&lt;&gt;YEAR($J$14),MONTH(BT$14)&lt;&gt;MONTH($J$14))),AND($F$5=Settings!$AK$7,OR(AND(YEAR(BT$14)&gt;YEAR($J$14),12+MONTH(BT$14)-MONTH($J$14)&gt;=3),AND(YEAR(BT$14)=YEAR($J$14),MONTH(BT$14)-MONTH($J$14)&gt;=3))),AND($F$5=Settings!$AK$6,OR(AND(YEAR(BT$14)&gt;YEAR($J$14),12+MONTH(BT$14)-MONTH($J$14)&gt;=6),AND(YEAR(BT$14)=YEAR($J$14),MONTH(BT$14)-MONTH($J$14)&gt;=6)))),1,0)</f>
        <v>0</v>
      </c>
      <c r="BU12" s="6">
        <f>IF(OR(AND($F$5=Settings!$AK$8,OR(YEAR(BU$14)&lt;&gt;YEAR($J$14),MONTH(BU$14)&lt;&gt;MONTH($J$14))),AND($F$5=Settings!$AK$7,OR(AND(YEAR(BU$14)&gt;YEAR($J$14),12+MONTH(BU$14)-MONTH($J$14)&gt;=3),AND(YEAR(BU$14)=YEAR($J$14),MONTH(BU$14)-MONTH($J$14)&gt;=3))),AND($F$5=Settings!$AK$6,OR(AND(YEAR(BU$14)&gt;YEAR($J$14),12+MONTH(BU$14)-MONTH($J$14)&gt;=6),AND(YEAR(BU$14)=YEAR($J$14),MONTH(BU$14)-MONTH($J$14)&gt;=6)))),1,0)</f>
        <v>0</v>
      </c>
      <c r="BV12" s="6">
        <f>IF(OR(AND($F$5=Settings!$AK$8,OR(YEAR(BV$14)&lt;&gt;YEAR($J$14),MONTH(BV$14)&lt;&gt;MONTH($J$14))),AND($F$5=Settings!$AK$7,OR(AND(YEAR(BV$14)&gt;YEAR($J$14),12+MONTH(BV$14)-MONTH($J$14)&gt;=3),AND(YEAR(BV$14)=YEAR($J$14),MONTH(BV$14)-MONTH($J$14)&gt;=3))),AND($F$5=Settings!$AK$6,OR(AND(YEAR(BV$14)&gt;YEAR($J$14),12+MONTH(BV$14)-MONTH($J$14)&gt;=6),AND(YEAR(BV$14)=YEAR($J$14),MONTH(BV$14)-MONTH($J$14)&gt;=6)))),1,0)</f>
        <v>0</v>
      </c>
      <c r="BW12" s="6">
        <f>IF(OR(AND($F$5=Settings!$AK$8,OR(YEAR(BW$14)&lt;&gt;YEAR($J$14),MONTH(BW$14)&lt;&gt;MONTH($J$14))),AND($F$5=Settings!$AK$7,OR(AND(YEAR(BW$14)&gt;YEAR($J$14),12+MONTH(BW$14)-MONTH($J$14)&gt;=3),AND(YEAR(BW$14)=YEAR($J$14),MONTH(BW$14)-MONTH($J$14)&gt;=3))),AND($F$5=Settings!$AK$6,OR(AND(YEAR(BW$14)&gt;YEAR($J$14),12+MONTH(BW$14)-MONTH($J$14)&gt;=6),AND(YEAR(BW$14)=YEAR($J$14),MONTH(BW$14)-MONTH($J$14)&gt;=6)))),1,0)</f>
        <v>0</v>
      </c>
      <c r="BX12" s="6">
        <f>IF(OR(AND($F$5=Settings!$AK$8,OR(YEAR(BX$14)&lt;&gt;YEAR($J$14),MONTH(BX$14)&lt;&gt;MONTH($J$14))),AND($F$5=Settings!$AK$7,OR(AND(YEAR(BX$14)&gt;YEAR($J$14),12+MONTH(BX$14)-MONTH($J$14)&gt;=3),AND(YEAR(BX$14)=YEAR($J$14),MONTH(BX$14)-MONTH($J$14)&gt;=3))),AND($F$5=Settings!$AK$6,OR(AND(YEAR(BX$14)&gt;YEAR($J$14),12+MONTH(BX$14)-MONTH($J$14)&gt;=6),AND(YEAR(BX$14)=YEAR($J$14),MONTH(BX$14)-MONTH($J$14)&gt;=6)))),1,0)</f>
        <v>0</v>
      </c>
      <c r="BY12" s="6">
        <f>IF(OR(AND($F$5=Settings!$AK$8,OR(YEAR(BY$14)&lt;&gt;YEAR($J$14),MONTH(BY$14)&lt;&gt;MONTH($J$14))),AND($F$5=Settings!$AK$7,OR(AND(YEAR(BY$14)&gt;YEAR($J$14),12+MONTH(BY$14)-MONTH($J$14)&gt;=3),AND(YEAR(BY$14)=YEAR($J$14),MONTH(BY$14)-MONTH($J$14)&gt;=3))),AND($F$5=Settings!$AK$6,OR(AND(YEAR(BY$14)&gt;YEAR($J$14),12+MONTH(BY$14)-MONTH($J$14)&gt;=6),AND(YEAR(BY$14)=YEAR($J$14),MONTH(BY$14)-MONTH($J$14)&gt;=6)))),1,0)</f>
        <v>0</v>
      </c>
      <c r="BZ12" s="6">
        <f>IF(OR(AND($F$5=Settings!$AK$8,OR(YEAR(BZ$14)&lt;&gt;YEAR($J$14),MONTH(BZ$14)&lt;&gt;MONTH($J$14))),AND($F$5=Settings!$AK$7,OR(AND(YEAR(BZ$14)&gt;YEAR($J$14),12+MONTH(BZ$14)-MONTH($J$14)&gt;=3),AND(YEAR(BZ$14)=YEAR($J$14),MONTH(BZ$14)-MONTH($J$14)&gt;=3))),AND($F$5=Settings!$AK$6,OR(AND(YEAR(BZ$14)&gt;YEAR($J$14),12+MONTH(BZ$14)-MONTH($J$14)&gt;=6),AND(YEAR(BZ$14)=YEAR($J$14),MONTH(BZ$14)-MONTH($J$14)&gt;=6)))),1,0)</f>
        <v>0</v>
      </c>
      <c r="CA12" s="6">
        <f>IF(OR(AND($F$5=Settings!$AK$8,OR(YEAR(CA$14)&lt;&gt;YEAR($J$14),MONTH(CA$14)&lt;&gt;MONTH($J$14))),AND($F$5=Settings!$AK$7,OR(AND(YEAR(CA$14)&gt;YEAR($J$14),12+MONTH(CA$14)-MONTH($J$14)&gt;=3),AND(YEAR(CA$14)=YEAR($J$14),MONTH(CA$14)-MONTH($J$14)&gt;=3))),AND($F$5=Settings!$AK$6,OR(AND(YEAR(CA$14)&gt;YEAR($J$14),12+MONTH(CA$14)-MONTH($J$14)&gt;=6),AND(YEAR(CA$14)=YEAR($J$14),MONTH(CA$14)-MONTH($J$14)&gt;=6)))),1,0)</f>
        <v>0</v>
      </c>
      <c r="CB12" s="6">
        <f>IF(OR(AND($F$5=Settings!$AK$8,OR(YEAR(CB$14)&lt;&gt;YEAR($J$14),MONTH(CB$14)&lt;&gt;MONTH($J$14))),AND($F$5=Settings!$AK$7,OR(AND(YEAR(CB$14)&gt;YEAR($J$14),12+MONTH(CB$14)-MONTH($J$14)&gt;=3),AND(YEAR(CB$14)=YEAR($J$14),MONTH(CB$14)-MONTH($J$14)&gt;=3))),AND($F$5=Settings!$AK$6,OR(AND(YEAR(CB$14)&gt;YEAR($J$14),12+MONTH(CB$14)-MONTH($J$14)&gt;=6),AND(YEAR(CB$14)=YEAR($J$14),MONTH(CB$14)-MONTH($J$14)&gt;=6)))),1,0)</f>
        <v>0</v>
      </c>
      <c r="CC12" s="6">
        <f>IF(OR(AND($F$5=Settings!$AK$8,OR(YEAR(CC$14)&lt;&gt;YEAR($J$14),MONTH(CC$14)&lt;&gt;MONTH($J$14))),AND($F$5=Settings!$AK$7,OR(AND(YEAR(CC$14)&gt;YEAR($J$14),12+MONTH(CC$14)-MONTH($J$14)&gt;=3),AND(YEAR(CC$14)=YEAR($J$14),MONTH(CC$14)-MONTH($J$14)&gt;=3))),AND($F$5=Settings!$AK$6,OR(AND(YEAR(CC$14)&gt;YEAR($J$14),12+MONTH(CC$14)-MONTH($J$14)&gt;=6),AND(YEAR(CC$14)=YEAR($J$14),MONTH(CC$14)-MONTH($J$14)&gt;=6)))),1,0)</f>
        <v>0</v>
      </c>
      <c r="CD12" s="6">
        <f>IF(OR(AND($F$5=Settings!$AK$8,OR(YEAR(CD$14)&lt;&gt;YEAR($J$14),MONTH(CD$14)&lt;&gt;MONTH($J$14))),AND($F$5=Settings!$AK$7,OR(AND(YEAR(CD$14)&gt;YEAR($J$14),12+MONTH(CD$14)-MONTH($J$14)&gt;=3),AND(YEAR(CD$14)=YEAR($J$14),MONTH(CD$14)-MONTH($J$14)&gt;=3))),AND($F$5=Settings!$AK$6,OR(AND(YEAR(CD$14)&gt;YEAR($J$14),12+MONTH(CD$14)-MONTH($J$14)&gt;=6),AND(YEAR(CD$14)=YEAR($J$14),MONTH(CD$14)-MONTH($J$14)&gt;=6)))),1,0)</f>
        <v>0</v>
      </c>
      <c r="CE12" s="6">
        <f>IF(OR(AND($F$5=Settings!$AK$8,OR(YEAR(CE$14)&lt;&gt;YEAR($J$14),MONTH(CE$14)&lt;&gt;MONTH($J$14))),AND($F$5=Settings!$AK$7,OR(AND(YEAR(CE$14)&gt;YEAR($J$14),12+MONTH(CE$14)-MONTH($J$14)&gt;=3),AND(YEAR(CE$14)=YEAR($J$14),MONTH(CE$14)-MONTH($J$14)&gt;=3))),AND($F$5=Settings!$AK$6,OR(AND(YEAR(CE$14)&gt;YEAR($J$14),12+MONTH(CE$14)-MONTH($J$14)&gt;=6),AND(YEAR(CE$14)=YEAR($J$14),MONTH(CE$14)-MONTH($J$14)&gt;=6)))),1,0)</f>
        <v>0</v>
      </c>
      <c r="CF12" s="6">
        <f>IF(OR(AND($F$5=Settings!$AK$8,OR(YEAR(CF$14)&lt;&gt;YEAR($J$14),MONTH(CF$14)&lt;&gt;MONTH($J$14))),AND($F$5=Settings!$AK$7,OR(AND(YEAR(CF$14)&gt;YEAR($J$14),12+MONTH(CF$14)-MONTH($J$14)&gt;=3),AND(YEAR(CF$14)=YEAR($J$14),MONTH(CF$14)-MONTH($J$14)&gt;=3))),AND($F$5=Settings!$AK$6,OR(AND(YEAR(CF$14)&gt;YEAR($J$14),12+MONTH(CF$14)-MONTH($J$14)&gt;=6),AND(YEAR(CF$14)=YEAR($J$14),MONTH(CF$14)-MONTH($J$14)&gt;=6)))),1,0)</f>
        <v>0</v>
      </c>
      <c r="CG12" s="6">
        <f>IF(OR(AND($F$5=Settings!$AK$8,OR(YEAR(CG$14)&lt;&gt;YEAR($J$14),MONTH(CG$14)&lt;&gt;MONTH($J$14))),AND($F$5=Settings!$AK$7,OR(AND(YEAR(CG$14)&gt;YEAR($J$14),12+MONTH(CG$14)-MONTH($J$14)&gt;=3),AND(YEAR(CG$14)=YEAR($J$14),MONTH(CG$14)-MONTH($J$14)&gt;=3))),AND($F$5=Settings!$AK$6,OR(AND(YEAR(CG$14)&gt;YEAR($J$14),12+MONTH(CG$14)-MONTH($J$14)&gt;=6),AND(YEAR(CG$14)=YEAR($J$14),MONTH(CG$14)-MONTH($J$14)&gt;=6)))),1,0)</f>
        <v>0</v>
      </c>
      <c r="CH12" s="6">
        <f>IF(OR(AND($F$5=Settings!$AK$8,OR(YEAR(CH$14)&lt;&gt;YEAR($J$14),MONTH(CH$14)&lt;&gt;MONTH($J$14))),AND($F$5=Settings!$AK$7,OR(AND(YEAR(CH$14)&gt;YEAR($J$14),12+MONTH(CH$14)-MONTH($J$14)&gt;=3),AND(YEAR(CH$14)=YEAR($J$14),MONTH(CH$14)-MONTH($J$14)&gt;=3))),AND($F$5=Settings!$AK$6,OR(AND(YEAR(CH$14)&gt;YEAR($J$14),12+MONTH(CH$14)-MONTH($J$14)&gt;=6),AND(YEAR(CH$14)=YEAR($J$14),MONTH(CH$14)-MONTH($J$14)&gt;=6)))),1,0)</f>
        <v>0</v>
      </c>
      <c r="CI12" s="6">
        <f>IF(OR(AND($F$5=Settings!$AK$8,OR(YEAR(CI$14)&lt;&gt;YEAR($J$14),MONTH(CI$14)&lt;&gt;MONTH($J$14))),AND($F$5=Settings!$AK$7,OR(AND(YEAR(CI$14)&gt;YEAR($J$14),12+MONTH(CI$14)-MONTH($J$14)&gt;=3),AND(YEAR(CI$14)=YEAR($J$14),MONTH(CI$14)-MONTH($J$14)&gt;=3))),AND($F$5=Settings!$AK$6,OR(AND(YEAR(CI$14)&gt;YEAR($J$14),12+MONTH(CI$14)-MONTH($J$14)&gt;=6),AND(YEAR(CI$14)=YEAR($J$14),MONTH(CI$14)-MONTH($J$14)&gt;=6)))),1,0)</f>
        <v>0</v>
      </c>
      <c r="CJ12" s="6">
        <f>IF(OR(AND($F$5=Settings!$AK$8,OR(YEAR(CJ$14)&lt;&gt;YEAR($J$14),MONTH(CJ$14)&lt;&gt;MONTH($J$14))),AND($F$5=Settings!$AK$7,OR(AND(YEAR(CJ$14)&gt;YEAR($J$14),12+MONTH(CJ$14)-MONTH($J$14)&gt;=3),AND(YEAR(CJ$14)=YEAR($J$14),MONTH(CJ$14)-MONTH($J$14)&gt;=3))),AND($F$5=Settings!$AK$6,OR(AND(YEAR(CJ$14)&gt;YEAR($J$14),12+MONTH(CJ$14)-MONTH($J$14)&gt;=6),AND(YEAR(CJ$14)=YEAR($J$14),MONTH(CJ$14)-MONTH($J$14)&gt;=6)))),1,0)</f>
        <v>0</v>
      </c>
      <c r="CK12" s="6">
        <f>IF(OR(AND($F$5=Settings!$AK$8,OR(YEAR(CK$14)&lt;&gt;YEAR($J$14),MONTH(CK$14)&lt;&gt;MONTH($J$14))),AND($F$5=Settings!$AK$7,OR(AND(YEAR(CK$14)&gt;YEAR($J$14),12+MONTH(CK$14)-MONTH($J$14)&gt;=3),AND(YEAR(CK$14)=YEAR($J$14),MONTH(CK$14)-MONTH($J$14)&gt;=3))),AND($F$5=Settings!$AK$6,OR(AND(YEAR(CK$14)&gt;YEAR($J$14),12+MONTH(CK$14)-MONTH($J$14)&gt;=6),AND(YEAR(CK$14)=YEAR($J$14),MONTH(CK$14)-MONTH($J$14)&gt;=6)))),1,0)</f>
        <v>0</v>
      </c>
      <c r="CL12" s="6">
        <f>IF(OR(AND($F$5=Settings!$AK$8,OR(YEAR(CL$14)&lt;&gt;YEAR($J$14),MONTH(CL$14)&lt;&gt;MONTH($J$14))),AND($F$5=Settings!$AK$7,OR(AND(YEAR(CL$14)&gt;YEAR($J$14),12+MONTH(CL$14)-MONTH($J$14)&gt;=3),AND(YEAR(CL$14)=YEAR($J$14),MONTH(CL$14)-MONTH($J$14)&gt;=3))),AND($F$5=Settings!$AK$6,OR(AND(YEAR(CL$14)&gt;YEAR($J$14),12+MONTH(CL$14)-MONTH($J$14)&gt;=6),AND(YEAR(CL$14)=YEAR($J$14),MONTH(CL$14)-MONTH($J$14)&gt;=6)))),1,0)</f>
        <v>0</v>
      </c>
      <c r="CM12" s="6">
        <f>IF(OR(AND($F$5=Settings!$AK$8,OR(YEAR(CM$14)&lt;&gt;YEAR($J$14),MONTH(CM$14)&lt;&gt;MONTH($J$14))),AND($F$5=Settings!$AK$7,OR(AND(YEAR(CM$14)&gt;YEAR($J$14),12+MONTH(CM$14)-MONTH($J$14)&gt;=3),AND(YEAR(CM$14)=YEAR($J$14),MONTH(CM$14)-MONTH($J$14)&gt;=3))),AND($F$5=Settings!$AK$6,OR(AND(YEAR(CM$14)&gt;YEAR($J$14),12+MONTH(CM$14)-MONTH($J$14)&gt;=6),AND(YEAR(CM$14)=YEAR($J$14),MONTH(CM$14)-MONTH($J$14)&gt;=6)))),1,0)</f>
        <v>0</v>
      </c>
      <c r="CN12" s="6">
        <f>IF(OR(AND($F$5=Settings!$AK$8,OR(YEAR(CN$14)&lt;&gt;YEAR($J$14),MONTH(CN$14)&lt;&gt;MONTH($J$14))),AND($F$5=Settings!$AK$7,OR(AND(YEAR(CN$14)&gt;YEAR($J$14),12+MONTH(CN$14)-MONTH($J$14)&gt;=3),AND(YEAR(CN$14)=YEAR($J$14),MONTH(CN$14)-MONTH($J$14)&gt;=3))),AND($F$5=Settings!$AK$6,OR(AND(YEAR(CN$14)&gt;YEAR($J$14),12+MONTH(CN$14)-MONTH($J$14)&gt;=6),AND(YEAR(CN$14)=YEAR($J$14),MONTH(CN$14)-MONTH($J$14)&gt;=6)))),1,0)</f>
        <v>0</v>
      </c>
      <c r="CO12" s="6">
        <f>IF(OR(AND($F$5=Settings!$AK$8,OR(YEAR(CO$14)&lt;&gt;YEAR($J$14),MONTH(CO$14)&lt;&gt;MONTH($J$14))),AND($F$5=Settings!$AK$7,OR(AND(YEAR(CO$14)&gt;YEAR($J$14),12+MONTH(CO$14)-MONTH($J$14)&gt;=3),AND(YEAR(CO$14)=YEAR($J$14),MONTH(CO$14)-MONTH($J$14)&gt;=3))),AND($F$5=Settings!$AK$6,OR(AND(YEAR(CO$14)&gt;YEAR($J$14),12+MONTH(CO$14)-MONTH($J$14)&gt;=6),AND(YEAR(CO$14)=YEAR($J$14),MONTH(CO$14)-MONTH($J$14)&gt;=6)))),1,0)</f>
        <v>0</v>
      </c>
      <c r="CP12" s="6">
        <f>IF(OR(AND($F$5=Settings!$AK$8,OR(YEAR(CP$14)&lt;&gt;YEAR($J$14),MONTH(CP$14)&lt;&gt;MONTH($J$14))),AND($F$5=Settings!$AK$7,OR(AND(YEAR(CP$14)&gt;YEAR($J$14),12+MONTH(CP$14)-MONTH($J$14)&gt;=3),AND(YEAR(CP$14)=YEAR($J$14),MONTH(CP$14)-MONTH($J$14)&gt;=3))),AND($F$5=Settings!$AK$6,OR(AND(YEAR(CP$14)&gt;YEAR($J$14),12+MONTH(CP$14)-MONTH($J$14)&gt;=6),AND(YEAR(CP$14)=YEAR($J$14),MONTH(CP$14)-MONTH($J$14)&gt;=6)))),1,0)</f>
        <v>0</v>
      </c>
      <c r="CQ12" s="6">
        <f>IF(OR(AND($F$5=Settings!$AK$8,OR(YEAR(CQ$14)&lt;&gt;YEAR($J$14),MONTH(CQ$14)&lt;&gt;MONTH($J$14))),AND($F$5=Settings!$AK$7,OR(AND(YEAR(CQ$14)&gt;YEAR($J$14),12+MONTH(CQ$14)-MONTH($J$14)&gt;=3),AND(YEAR(CQ$14)=YEAR($J$14),MONTH(CQ$14)-MONTH($J$14)&gt;=3))),AND($F$5=Settings!$AK$6,OR(AND(YEAR(CQ$14)&gt;YEAR($J$14),12+MONTH(CQ$14)-MONTH($J$14)&gt;=6),AND(YEAR(CQ$14)=YEAR($J$14),MONTH(CQ$14)-MONTH($J$14)&gt;=6)))),1,0)</f>
        <v>0</v>
      </c>
      <c r="CR12" s="6">
        <f>IF(OR(AND($F$5=Settings!$AK$8,OR(YEAR(CR$14)&lt;&gt;YEAR($J$14),MONTH(CR$14)&lt;&gt;MONTH($J$14))),AND($F$5=Settings!$AK$7,OR(AND(YEAR(CR$14)&gt;YEAR($J$14),12+MONTH(CR$14)-MONTH($J$14)&gt;=3),AND(YEAR(CR$14)=YEAR($J$14),MONTH(CR$14)-MONTH($J$14)&gt;=3))),AND($F$5=Settings!$AK$6,OR(AND(YEAR(CR$14)&gt;YEAR($J$14),12+MONTH(CR$14)-MONTH($J$14)&gt;=6),AND(YEAR(CR$14)=YEAR($J$14),MONTH(CR$14)-MONTH($J$14)&gt;=6)))),1,0)</f>
        <v>0</v>
      </c>
      <c r="CS12" s="6">
        <f>IF(OR(AND($F$5=Settings!$AK$8,OR(YEAR(CS$14)&lt;&gt;YEAR($J$14),MONTH(CS$14)&lt;&gt;MONTH($J$14))),AND($F$5=Settings!$AK$7,OR(AND(YEAR(CS$14)&gt;YEAR($J$14),12+MONTH(CS$14)-MONTH($J$14)&gt;=3),AND(YEAR(CS$14)=YEAR($J$14),MONTH(CS$14)-MONTH($J$14)&gt;=3))),AND($F$5=Settings!$AK$6,OR(AND(YEAR(CS$14)&gt;YEAR($J$14),12+MONTH(CS$14)-MONTH($J$14)&gt;=6),AND(YEAR(CS$14)=YEAR($J$14),MONTH(CS$14)-MONTH($J$14)&gt;=6)))),1,0)</f>
        <v>0</v>
      </c>
      <c r="CT12" s="6">
        <f>IF(OR(AND($F$5=Settings!$AK$8,OR(YEAR(CT$14)&lt;&gt;YEAR($J$14),MONTH(CT$14)&lt;&gt;MONTH($J$14))),AND($F$5=Settings!$AK$7,OR(AND(YEAR(CT$14)&gt;YEAR($J$14),12+MONTH(CT$14)-MONTH($J$14)&gt;=3),AND(YEAR(CT$14)=YEAR($J$14),MONTH(CT$14)-MONTH($J$14)&gt;=3))),AND($F$5=Settings!$AK$6,OR(AND(YEAR(CT$14)&gt;YEAR($J$14),12+MONTH(CT$14)-MONTH($J$14)&gt;=6),AND(YEAR(CT$14)=YEAR($J$14),MONTH(CT$14)-MONTH($J$14)&gt;=6)))),1,0)</f>
        <v>0</v>
      </c>
      <c r="CU12" s="6">
        <f>IF(OR(AND($F$5=Settings!$AK$8,OR(YEAR(CU$14)&lt;&gt;YEAR($J$14),MONTH(CU$14)&lt;&gt;MONTH($J$14))),AND($F$5=Settings!$AK$7,OR(AND(YEAR(CU$14)&gt;YEAR($J$14),12+MONTH(CU$14)-MONTH($J$14)&gt;=3),AND(YEAR(CU$14)=YEAR($J$14),MONTH(CU$14)-MONTH($J$14)&gt;=3))),AND($F$5=Settings!$AK$6,OR(AND(YEAR(CU$14)&gt;YEAR($J$14),12+MONTH(CU$14)-MONTH($J$14)&gt;=6),AND(YEAR(CU$14)=YEAR($J$14),MONTH(CU$14)-MONTH($J$14)&gt;=6)))),1,0)</f>
        <v>0</v>
      </c>
      <c r="CV12" s="6">
        <f>IF(OR(AND($F$5=Settings!$AK$8,OR(YEAR(CV$14)&lt;&gt;YEAR($J$14),MONTH(CV$14)&lt;&gt;MONTH($J$14))),AND($F$5=Settings!$AK$7,OR(AND(YEAR(CV$14)&gt;YEAR($J$14),12+MONTH(CV$14)-MONTH($J$14)&gt;=3),AND(YEAR(CV$14)=YEAR($J$14),MONTH(CV$14)-MONTH($J$14)&gt;=3))),AND($F$5=Settings!$AK$6,OR(AND(YEAR(CV$14)&gt;YEAR($J$14),12+MONTH(CV$14)-MONTH($J$14)&gt;=6),AND(YEAR(CV$14)=YEAR($J$14),MONTH(CV$14)-MONTH($J$14)&gt;=6)))),1,0)</f>
        <v>0</v>
      </c>
      <c r="CW12" s="6">
        <f>IF(OR(AND($F$5=Settings!$AK$8,OR(YEAR(CW$14)&lt;&gt;YEAR($J$14),MONTH(CW$14)&lt;&gt;MONTH($J$14))),AND($F$5=Settings!$AK$7,OR(AND(YEAR(CW$14)&gt;YEAR($J$14),12+MONTH(CW$14)-MONTH($J$14)&gt;=3),AND(YEAR(CW$14)=YEAR($J$14),MONTH(CW$14)-MONTH($J$14)&gt;=3))),AND($F$5=Settings!$AK$6,OR(AND(YEAR(CW$14)&gt;YEAR($J$14),12+MONTH(CW$14)-MONTH($J$14)&gt;=6),AND(YEAR(CW$14)=YEAR($J$14),MONTH(CW$14)-MONTH($J$14)&gt;=6)))),1,0)</f>
        <v>0</v>
      </c>
      <c r="CX12" s="6">
        <f>IF(OR(AND($F$5=Settings!$AK$8,OR(YEAR(CX$14)&lt;&gt;YEAR($J$14),MONTH(CX$14)&lt;&gt;MONTH($J$14))),AND($F$5=Settings!$AK$7,OR(AND(YEAR(CX$14)&gt;YEAR($J$14),12+MONTH(CX$14)-MONTH($J$14)&gt;=3),AND(YEAR(CX$14)=YEAR($J$14),MONTH(CX$14)-MONTH($J$14)&gt;=3))),AND($F$5=Settings!$AK$6,OR(AND(YEAR(CX$14)&gt;YEAR($J$14),12+MONTH(CX$14)-MONTH($J$14)&gt;=6),AND(YEAR(CX$14)=YEAR($J$14),MONTH(CX$14)-MONTH($J$14)&gt;=6)))),1,0)</f>
        <v>0</v>
      </c>
      <c r="CY12" s="6">
        <f>IF(OR(AND($F$5=Settings!$AK$8,OR(YEAR(CY$14)&lt;&gt;YEAR($J$14),MONTH(CY$14)&lt;&gt;MONTH($J$14))),AND($F$5=Settings!$AK$7,OR(AND(YEAR(CY$14)&gt;YEAR($J$14),12+MONTH(CY$14)-MONTH($J$14)&gt;=3),AND(YEAR(CY$14)=YEAR($J$14),MONTH(CY$14)-MONTH($J$14)&gt;=3))),AND($F$5=Settings!$AK$6,OR(AND(YEAR(CY$14)&gt;YEAR($J$14),12+MONTH(CY$14)-MONTH($J$14)&gt;=6),AND(YEAR(CY$14)=YEAR($J$14),MONTH(CY$14)-MONTH($J$14)&gt;=6)))),1,0)</f>
        <v>0</v>
      </c>
      <c r="CZ12" s="6">
        <f>IF(OR(AND($F$5=Settings!$AK$8,OR(YEAR(CZ$14)&lt;&gt;YEAR($J$14),MONTH(CZ$14)&lt;&gt;MONTH($J$14))),AND($F$5=Settings!$AK$7,OR(AND(YEAR(CZ$14)&gt;YEAR($J$14),12+MONTH(CZ$14)-MONTH($J$14)&gt;=3),AND(YEAR(CZ$14)=YEAR($J$14),MONTH(CZ$14)-MONTH($J$14)&gt;=3))),AND($F$5=Settings!$AK$6,OR(AND(YEAR(CZ$14)&gt;YEAR($J$14),12+MONTH(CZ$14)-MONTH($J$14)&gt;=6),AND(YEAR(CZ$14)=YEAR($J$14),MONTH(CZ$14)-MONTH($J$14)&gt;=6)))),1,0)</f>
        <v>0</v>
      </c>
      <c r="DA12" s="6">
        <f>IF(OR(AND($F$5=Settings!$AK$8,OR(YEAR(DA$14)&lt;&gt;YEAR($J$14),MONTH(DA$14)&lt;&gt;MONTH($J$14))),AND($F$5=Settings!$AK$7,OR(AND(YEAR(DA$14)&gt;YEAR($J$14),12+MONTH(DA$14)-MONTH($J$14)&gt;=3),AND(YEAR(DA$14)=YEAR($J$14),MONTH(DA$14)-MONTH($J$14)&gt;=3))),AND($F$5=Settings!$AK$6,OR(AND(YEAR(DA$14)&gt;YEAR($J$14),12+MONTH(DA$14)-MONTH($J$14)&gt;=6),AND(YEAR(DA$14)=YEAR($J$14),MONTH(DA$14)-MONTH($J$14)&gt;=6)))),1,0)</f>
        <v>0</v>
      </c>
      <c r="DB12" s="6">
        <f>IF(OR(AND($F$5=Settings!$AK$8,OR(YEAR(DB$14)&lt;&gt;YEAR($J$14),MONTH(DB$14)&lt;&gt;MONTH($J$14))),AND($F$5=Settings!$AK$7,OR(AND(YEAR(DB$14)&gt;YEAR($J$14),12+MONTH(DB$14)-MONTH($J$14)&gt;=3),AND(YEAR(DB$14)=YEAR($J$14),MONTH(DB$14)-MONTH($J$14)&gt;=3))),AND($F$5=Settings!$AK$6,OR(AND(YEAR(DB$14)&gt;YEAR($J$14),12+MONTH(DB$14)-MONTH($J$14)&gt;=6),AND(YEAR(DB$14)=YEAR($J$14),MONTH(DB$14)-MONTH($J$14)&gt;=6)))),1,0)</f>
        <v>0</v>
      </c>
      <c r="DC12" s="6">
        <f>IF(OR(AND($F$5=Settings!$AK$8,OR(YEAR(DC$14)&lt;&gt;YEAR($J$14),MONTH(DC$14)&lt;&gt;MONTH($J$14))),AND($F$5=Settings!$AK$7,OR(AND(YEAR(DC$14)&gt;YEAR($J$14),12+MONTH(DC$14)-MONTH($J$14)&gt;=3),AND(YEAR(DC$14)=YEAR($J$14),MONTH(DC$14)-MONTH($J$14)&gt;=3))),AND($F$5=Settings!$AK$6,OR(AND(YEAR(DC$14)&gt;YEAR($J$14),12+MONTH(DC$14)-MONTH($J$14)&gt;=6),AND(YEAR(DC$14)=YEAR($J$14),MONTH(DC$14)-MONTH($J$14)&gt;=6)))),1,0)</f>
        <v>0</v>
      </c>
      <c r="DD12" s="6">
        <f>IF(OR(AND($F$5=Settings!$AK$8,OR(YEAR(DD$14)&lt;&gt;YEAR($J$14),MONTH(DD$14)&lt;&gt;MONTH($J$14))),AND($F$5=Settings!$AK$7,OR(AND(YEAR(DD$14)&gt;YEAR($J$14),12+MONTH(DD$14)-MONTH($J$14)&gt;=3),AND(YEAR(DD$14)=YEAR($J$14),MONTH(DD$14)-MONTH($J$14)&gt;=3))),AND($F$5=Settings!$AK$6,OR(AND(YEAR(DD$14)&gt;YEAR($J$14),12+MONTH(DD$14)-MONTH($J$14)&gt;=6),AND(YEAR(DD$14)=YEAR($J$14),MONTH(DD$14)-MONTH($J$14)&gt;=6)))),1,0)</f>
        <v>0</v>
      </c>
      <c r="DE12" s="6">
        <f>IF(OR(AND($F$5=Settings!$AK$8,OR(YEAR(DE$14)&lt;&gt;YEAR($J$14),MONTH(DE$14)&lt;&gt;MONTH($J$14))),AND($F$5=Settings!$AK$7,OR(AND(YEAR(DE$14)&gt;YEAR($J$14),12+MONTH(DE$14)-MONTH($J$14)&gt;=3),AND(YEAR(DE$14)=YEAR($J$14),MONTH(DE$14)-MONTH($J$14)&gt;=3))),AND($F$5=Settings!$AK$6,OR(AND(YEAR(DE$14)&gt;YEAR($J$14),12+MONTH(DE$14)-MONTH($J$14)&gt;=6),AND(YEAR(DE$14)=YEAR($J$14),MONTH(DE$14)-MONTH($J$14)&gt;=6)))),1,0)</f>
        <v>0</v>
      </c>
      <c r="DF12" s="6">
        <f>IF(OR(AND($F$5=Settings!$AK$8,OR(YEAR(DF$14)&lt;&gt;YEAR($J$14),MONTH(DF$14)&lt;&gt;MONTH($J$14))),AND($F$5=Settings!$AK$7,OR(AND(YEAR(DF$14)&gt;YEAR($J$14),12+MONTH(DF$14)-MONTH($J$14)&gt;=3),AND(YEAR(DF$14)=YEAR($J$14),MONTH(DF$14)-MONTH($J$14)&gt;=3))),AND($F$5=Settings!$AK$6,OR(AND(YEAR(DF$14)&gt;YEAR($J$14),12+MONTH(DF$14)-MONTH($J$14)&gt;=6),AND(YEAR(DF$14)=YEAR($J$14),MONTH(DF$14)-MONTH($J$14)&gt;=6)))),1,0)</f>
        <v>0</v>
      </c>
      <c r="DG12" s="6">
        <f>IF(OR(AND($F$5=Settings!$AK$8,OR(YEAR(DG$14)&lt;&gt;YEAR($J$14),MONTH(DG$14)&lt;&gt;MONTH($J$14))),AND($F$5=Settings!$AK$7,OR(AND(YEAR(DG$14)&gt;YEAR($J$14),12+MONTH(DG$14)-MONTH($J$14)&gt;=3),AND(YEAR(DG$14)=YEAR($J$14),MONTH(DG$14)-MONTH($J$14)&gt;=3))),AND($F$5=Settings!$AK$6,OR(AND(YEAR(DG$14)&gt;YEAR($J$14),12+MONTH(DG$14)-MONTH($J$14)&gt;=6),AND(YEAR(DG$14)=YEAR($J$14),MONTH(DG$14)-MONTH($J$14)&gt;=6)))),1,0)</f>
        <v>0</v>
      </c>
      <c r="DH12" s="6">
        <f>IF(OR(AND($F$5=Settings!$AK$8,OR(YEAR(DH$14)&lt;&gt;YEAR($J$14),MONTH(DH$14)&lt;&gt;MONTH($J$14))),AND($F$5=Settings!$AK$7,OR(AND(YEAR(DH$14)&gt;YEAR($J$14),12+MONTH(DH$14)-MONTH($J$14)&gt;=3),AND(YEAR(DH$14)=YEAR($J$14),MONTH(DH$14)-MONTH($J$14)&gt;=3))),AND($F$5=Settings!$AK$6,OR(AND(YEAR(DH$14)&gt;YEAR($J$14),12+MONTH(DH$14)-MONTH($J$14)&gt;=6),AND(YEAR(DH$14)=YEAR($J$14),MONTH(DH$14)-MONTH($J$14)&gt;=6)))),1,0)</f>
        <v>0</v>
      </c>
      <c r="DI12" s="6">
        <f>IF(OR(AND($F$5=Settings!$AK$8,OR(YEAR(DI$14)&lt;&gt;YEAR($J$14),MONTH(DI$14)&lt;&gt;MONTH($J$14))),AND($F$5=Settings!$AK$7,OR(AND(YEAR(DI$14)&gt;YEAR($J$14),12+MONTH(DI$14)-MONTH($J$14)&gt;=3),AND(YEAR(DI$14)=YEAR($J$14),MONTH(DI$14)-MONTH($J$14)&gt;=3))),AND($F$5=Settings!$AK$6,OR(AND(YEAR(DI$14)&gt;YEAR($J$14),12+MONTH(DI$14)-MONTH($J$14)&gt;=6),AND(YEAR(DI$14)=YEAR($J$14),MONTH(DI$14)-MONTH($J$14)&gt;=6)))),1,0)</f>
        <v>0</v>
      </c>
      <c r="DJ12" s="6">
        <f>IF(OR(AND($F$5=Settings!$AK$8,OR(YEAR(DJ$14)&lt;&gt;YEAR($J$14),MONTH(DJ$14)&lt;&gt;MONTH($J$14))),AND($F$5=Settings!$AK$7,OR(AND(YEAR(DJ$14)&gt;YEAR($J$14),12+MONTH(DJ$14)-MONTH($J$14)&gt;=3),AND(YEAR(DJ$14)=YEAR($J$14),MONTH(DJ$14)-MONTH($J$14)&gt;=3))),AND($F$5=Settings!$AK$6,OR(AND(YEAR(DJ$14)&gt;YEAR($J$14),12+MONTH(DJ$14)-MONTH($J$14)&gt;=6),AND(YEAR(DJ$14)=YEAR($J$14),MONTH(DJ$14)-MONTH($J$14)&gt;=6)))),1,0)</f>
        <v>0</v>
      </c>
      <c r="DK12" s="6">
        <f>IF(OR(AND($F$5=Settings!$AK$8,OR(YEAR(DK$14)&lt;&gt;YEAR($J$14),MONTH(DK$14)&lt;&gt;MONTH($J$14))),AND($F$5=Settings!$AK$7,OR(AND(YEAR(DK$14)&gt;YEAR($J$14),12+MONTH(DK$14)-MONTH($J$14)&gt;=3),AND(YEAR(DK$14)=YEAR($J$14),MONTH(DK$14)-MONTH($J$14)&gt;=3))),AND($F$5=Settings!$AK$6,OR(AND(YEAR(DK$14)&gt;YEAR($J$14),12+MONTH(DK$14)-MONTH($J$14)&gt;=6),AND(YEAR(DK$14)=YEAR($J$14),MONTH(DK$14)-MONTH($J$14)&gt;=6)))),1,0)</f>
        <v>0</v>
      </c>
      <c r="DL12" s="6">
        <f>IF(OR(AND($F$5=Settings!$AK$8,OR(YEAR(DL$14)&lt;&gt;YEAR($J$14),MONTH(DL$14)&lt;&gt;MONTH($J$14))),AND($F$5=Settings!$AK$7,OR(AND(YEAR(DL$14)&gt;YEAR($J$14),12+MONTH(DL$14)-MONTH($J$14)&gt;=3),AND(YEAR(DL$14)=YEAR($J$14),MONTH(DL$14)-MONTH($J$14)&gt;=3))),AND($F$5=Settings!$AK$6,OR(AND(YEAR(DL$14)&gt;YEAR($J$14),12+MONTH(DL$14)-MONTH($J$14)&gt;=6),AND(YEAR(DL$14)=YEAR($J$14),MONTH(DL$14)-MONTH($J$14)&gt;=6)))),1,0)</f>
        <v>0</v>
      </c>
      <c r="DM12" s="6">
        <f>IF(OR(AND($F$5=Settings!$AK$8,OR(YEAR(DM$14)&lt;&gt;YEAR($J$14),MONTH(DM$14)&lt;&gt;MONTH($J$14))),AND($F$5=Settings!$AK$7,OR(AND(YEAR(DM$14)&gt;YEAR($J$14),12+MONTH(DM$14)-MONTH($J$14)&gt;=3),AND(YEAR(DM$14)=YEAR($J$14),MONTH(DM$14)-MONTH($J$14)&gt;=3))),AND($F$5=Settings!$AK$6,OR(AND(YEAR(DM$14)&gt;YEAR($J$14),12+MONTH(DM$14)-MONTH($J$14)&gt;=6),AND(YEAR(DM$14)=YEAR($J$14),MONTH(DM$14)-MONTH($J$14)&gt;=6)))),1,0)</f>
        <v>0</v>
      </c>
      <c r="DN12" s="6">
        <f>IF(OR(AND($F$5=Settings!$AK$8,OR(YEAR(DN$14)&lt;&gt;YEAR($J$14),MONTH(DN$14)&lt;&gt;MONTH($J$14))),AND($F$5=Settings!$AK$7,OR(AND(YEAR(DN$14)&gt;YEAR($J$14),12+MONTH(DN$14)-MONTH($J$14)&gt;=3),AND(YEAR(DN$14)=YEAR($J$14),MONTH(DN$14)-MONTH($J$14)&gt;=3))),AND($F$5=Settings!$AK$6,OR(AND(YEAR(DN$14)&gt;YEAR($J$14),12+MONTH(DN$14)-MONTH($J$14)&gt;=6),AND(YEAR(DN$14)=YEAR($J$14),MONTH(DN$14)-MONTH($J$14)&gt;=6)))),1,0)</f>
        <v>0</v>
      </c>
      <c r="DO12" s="6">
        <f>IF(OR(AND($F$5=Settings!$AK$8,OR(YEAR(DO$14)&lt;&gt;YEAR($J$14),MONTH(DO$14)&lt;&gt;MONTH($J$14))),AND($F$5=Settings!$AK$7,OR(AND(YEAR(DO$14)&gt;YEAR($J$14),12+MONTH(DO$14)-MONTH($J$14)&gt;=3),AND(YEAR(DO$14)=YEAR($J$14),MONTH(DO$14)-MONTH($J$14)&gt;=3))),AND($F$5=Settings!$AK$6,OR(AND(YEAR(DO$14)&gt;YEAR($J$14),12+MONTH(DO$14)-MONTH($J$14)&gt;=6),AND(YEAR(DO$14)=YEAR($J$14),MONTH(DO$14)-MONTH($J$14)&gt;=6)))),1,0)</f>
        <v>0</v>
      </c>
      <c r="DP12" s="6">
        <f>IF(OR(AND($F$5=Settings!$AK$8,OR(YEAR(DP$14)&lt;&gt;YEAR($J$14),MONTH(DP$14)&lt;&gt;MONTH($J$14))),AND($F$5=Settings!$AK$7,OR(AND(YEAR(DP$14)&gt;YEAR($J$14),12+MONTH(DP$14)-MONTH($J$14)&gt;=3),AND(YEAR(DP$14)=YEAR($J$14),MONTH(DP$14)-MONTH($J$14)&gt;=3))),AND($F$5=Settings!$AK$6,OR(AND(YEAR(DP$14)&gt;YEAR($J$14),12+MONTH(DP$14)-MONTH($J$14)&gt;=6),AND(YEAR(DP$14)=YEAR($J$14),MONTH(DP$14)-MONTH($J$14)&gt;=6)))),1,0)</f>
        <v>0</v>
      </c>
      <c r="DQ12" s="6">
        <f>IF(OR(AND($F$5=Settings!$AK$8,OR(YEAR(DQ$14)&lt;&gt;YEAR($J$14),MONTH(DQ$14)&lt;&gt;MONTH($J$14))),AND($F$5=Settings!$AK$7,OR(AND(YEAR(DQ$14)&gt;YEAR($J$14),12+MONTH(DQ$14)-MONTH($J$14)&gt;=3),AND(YEAR(DQ$14)=YEAR($J$14),MONTH(DQ$14)-MONTH($J$14)&gt;=3))),AND($F$5=Settings!$AK$6,OR(AND(YEAR(DQ$14)&gt;YEAR($J$14),12+MONTH(DQ$14)-MONTH($J$14)&gt;=6),AND(YEAR(DQ$14)=YEAR($J$14),MONTH(DQ$14)-MONTH($J$14)&gt;=6)))),1,0)</f>
        <v>0</v>
      </c>
      <c r="DR12" s="6">
        <f>IF(OR(AND($F$5=Settings!$AK$8,OR(YEAR(DR$14)&lt;&gt;YEAR($J$14),MONTH(DR$14)&lt;&gt;MONTH($J$14))),AND($F$5=Settings!$AK$7,OR(AND(YEAR(DR$14)&gt;YEAR($J$14),12+MONTH(DR$14)-MONTH($J$14)&gt;=3),AND(YEAR(DR$14)=YEAR($J$14),MONTH(DR$14)-MONTH($J$14)&gt;=3))),AND($F$5=Settings!$AK$6,OR(AND(YEAR(DR$14)&gt;YEAR($J$14),12+MONTH(DR$14)-MONTH($J$14)&gt;=6),AND(YEAR(DR$14)=YEAR($J$14),MONTH(DR$14)-MONTH($J$14)&gt;=6)))),1,0)</f>
        <v>0</v>
      </c>
      <c r="DS12" s="6">
        <f>IF(OR(AND($F$5=Settings!$AK$8,OR(YEAR(DS$14)&lt;&gt;YEAR($J$14),MONTH(DS$14)&lt;&gt;MONTH($J$14))),AND($F$5=Settings!$AK$7,OR(AND(YEAR(DS$14)&gt;YEAR($J$14),12+MONTH(DS$14)-MONTH($J$14)&gt;=3),AND(YEAR(DS$14)=YEAR($J$14),MONTH(DS$14)-MONTH($J$14)&gt;=3))),AND($F$5=Settings!$AK$6,OR(AND(YEAR(DS$14)&gt;YEAR($J$14),12+MONTH(DS$14)-MONTH($J$14)&gt;=6),AND(YEAR(DS$14)=YEAR($J$14),MONTH(DS$14)-MONTH($J$14)&gt;=6)))),1,0)</f>
        <v>0</v>
      </c>
      <c r="DT12" s="6">
        <f>IF(OR(AND($F$5=Settings!$AK$8,OR(YEAR(DT$14)&lt;&gt;YEAR($J$14),MONTH(DT$14)&lt;&gt;MONTH($J$14))),AND($F$5=Settings!$AK$7,OR(AND(YEAR(DT$14)&gt;YEAR($J$14),12+MONTH(DT$14)-MONTH($J$14)&gt;=3),AND(YEAR(DT$14)=YEAR($J$14),MONTH(DT$14)-MONTH($J$14)&gt;=3))),AND($F$5=Settings!$AK$6,OR(AND(YEAR(DT$14)&gt;YEAR($J$14),12+MONTH(DT$14)-MONTH($J$14)&gt;=6),AND(YEAR(DT$14)=YEAR($J$14),MONTH(DT$14)-MONTH($J$14)&gt;=6)))),1,0)</f>
        <v>0</v>
      </c>
      <c r="DU12" s="6">
        <f>IF(OR(AND($F$5=Settings!$AK$8,OR(YEAR(DU$14)&lt;&gt;YEAR($J$14),MONTH(DU$14)&lt;&gt;MONTH($J$14))),AND($F$5=Settings!$AK$7,OR(AND(YEAR(DU$14)&gt;YEAR($J$14),12+MONTH(DU$14)-MONTH($J$14)&gt;=3),AND(YEAR(DU$14)=YEAR($J$14),MONTH(DU$14)-MONTH($J$14)&gt;=3))),AND($F$5=Settings!$AK$6,OR(AND(YEAR(DU$14)&gt;YEAR($J$14),12+MONTH(DU$14)-MONTH($J$14)&gt;=6),AND(YEAR(DU$14)=YEAR($J$14),MONTH(DU$14)-MONTH($J$14)&gt;=6)))),1,0)</f>
        <v>0</v>
      </c>
      <c r="DV12" s="6">
        <f>IF(OR(AND($F$5=Settings!$AK$8,OR(YEAR(DV$14)&lt;&gt;YEAR($J$14),MONTH(DV$14)&lt;&gt;MONTH($J$14))),AND($F$5=Settings!$AK$7,OR(AND(YEAR(DV$14)&gt;YEAR($J$14),12+MONTH(DV$14)-MONTH($J$14)&gt;=3),AND(YEAR(DV$14)=YEAR($J$14),MONTH(DV$14)-MONTH($J$14)&gt;=3))),AND($F$5=Settings!$AK$6,OR(AND(YEAR(DV$14)&gt;YEAR($J$14),12+MONTH(DV$14)-MONTH($J$14)&gt;=6),AND(YEAR(DV$14)=YEAR($J$14),MONTH(DV$14)-MONTH($J$14)&gt;=6)))),1,0)</f>
        <v>0</v>
      </c>
      <c r="DW12" s="6">
        <f>IF(OR(AND($F$5=Settings!$AK$8,OR(YEAR(DW$14)&lt;&gt;YEAR($J$14),MONTH(DW$14)&lt;&gt;MONTH($J$14))),AND($F$5=Settings!$AK$7,OR(AND(YEAR(DW$14)&gt;YEAR($J$14),12+MONTH(DW$14)-MONTH($J$14)&gt;=3),AND(YEAR(DW$14)=YEAR($J$14),MONTH(DW$14)-MONTH($J$14)&gt;=3))),AND($F$5=Settings!$AK$6,OR(AND(YEAR(DW$14)&gt;YEAR($J$14),12+MONTH(DW$14)-MONTH($J$14)&gt;=6),AND(YEAR(DW$14)=YEAR($J$14),MONTH(DW$14)-MONTH($J$14)&gt;=6)))),1,0)</f>
        <v>0</v>
      </c>
      <c r="DX12" s="6">
        <f>IF(OR(AND($F$5=Settings!$AK$8,OR(YEAR(DX$14)&lt;&gt;YEAR($J$14),MONTH(DX$14)&lt;&gt;MONTH($J$14))),AND($F$5=Settings!$AK$7,OR(AND(YEAR(DX$14)&gt;YEAR($J$14),12+MONTH(DX$14)-MONTH($J$14)&gt;=3),AND(YEAR(DX$14)=YEAR($J$14),MONTH(DX$14)-MONTH($J$14)&gt;=3))),AND($F$5=Settings!$AK$6,OR(AND(YEAR(DX$14)&gt;YEAR($J$14),12+MONTH(DX$14)-MONTH($J$14)&gt;=6),AND(YEAR(DX$14)=YEAR($J$14),MONTH(DX$14)-MONTH($J$14)&gt;=6)))),1,0)</f>
        <v>0</v>
      </c>
      <c r="DY12" s="6">
        <f>IF(OR(AND($F$5=Settings!$AK$8,OR(YEAR(DY$14)&lt;&gt;YEAR($J$14),MONTH(DY$14)&lt;&gt;MONTH($J$14))),AND($F$5=Settings!$AK$7,OR(AND(YEAR(DY$14)&gt;YEAR($J$14),12+MONTH(DY$14)-MONTH($J$14)&gt;=3),AND(YEAR(DY$14)=YEAR($J$14),MONTH(DY$14)-MONTH($J$14)&gt;=3))),AND($F$5=Settings!$AK$6,OR(AND(YEAR(DY$14)&gt;YEAR($J$14),12+MONTH(DY$14)-MONTH($J$14)&gt;=6),AND(YEAR(DY$14)=YEAR($J$14),MONTH(DY$14)-MONTH($J$14)&gt;=6)))),1,0)</f>
        <v>0</v>
      </c>
      <c r="DZ12" s="6">
        <f>IF(OR(AND($F$5=Settings!$AK$8,OR(YEAR(DZ$14)&lt;&gt;YEAR($J$14),MONTH(DZ$14)&lt;&gt;MONTH($J$14))),AND($F$5=Settings!$AK$7,OR(AND(YEAR(DZ$14)&gt;YEAR($J$14),12+MONTH(DZ$14)-MONTH($J$14)&gt;=3),AND(YEAR(DZ$14)=YEAR($J$14),MONTH(DZ$14)-MONTH($J$14)&gt;=3))),AND($F$5=Settings!$AK$6,OR(AND(YEAR(DZ$14)&gt;YEAR($J$14),12+MONTH(DZ$14)-MONTH($J$14)&gt;=6),AND(YEAR(DZ$14)=YEAR($J$14),MONTH(DZ$14)-MONTH($J$14)&gt;=6)))),1,0)</f>
        <v>0</v>
      </c>
      <c r="EA12" s="6">
        <f>IF(OR(AND($F$5=Settings!$AK$8,OR(YEAR(EA$14)&lt;&gt;YEAR($J$14),MONTH(EA$14)&lt;&gt;MONTH($J$14))),AND($F$5=Settings!$AK$7,OR(AND(YEAR(EA$14)&gt;YEAR($J$14),12+MONTH(EA$14)-MONTH($J$14)&gt;=3),AND(YEAR(EA$14)=YEAR($J$14),MONTH(EA$14)-MONTH($J$14)&gt;=3))),AND($F$5=Settings!$AK$6,OR(AND(YEAR(EA$14)&gt;YEAR($J$14),12+MONTH(EA$14)-MONTH($J$14)&gt;=6),AND(YEAR(EA$14)=YEAR($J$14),MONTH(EA$14)-MONTH($J$14)&gt;=6)))),1,0)</f>
        <v>0</v>
      </c>
      <c r="EB12" s="6">
        <f>IF(OR(AND($F$5=Settings!$AK$8,OR(YEAR(EB$14)&lt;&gt;YEAR($J$14),MONTH(EB$14)&lt;&gt;MONTH($J$14))),AND($F$5=Settings!$AK$7,OR(AND(YEAR(EB$14)&gt;YEAR($J$14),12+MONTH(EB$14)-MONTH($J$14)&gt;=3),AND(YEAR(EB$14)=YEAR($J$14),MONTH(EB$14)-MONTH($J$14)&gt;=3))),AND($F$5=Settings!$AK$6,OR(AND(YEAR(EB$14)&gt;YEAR($J$14),12+MONTH(EB$14)-MONTH($J$14)&gt;=6),AND(YEAR(EB$14)=YEAR($J$14),MONTH(EB$14)-MONTH($J$14)&gt;=6)))),1,0)</f>
        <v>0</v>
      </c>
      <c r="EC12" s="6">
        <f>IF(OR(AND($F$5=Settings!$AK$8,OR(YEAR(EC$14)&lt;&gt;YEAR($J$14),MONTH(EC$14)&lt;&gt;MONTH($J$14))),AND($F$5=Settings!$AK$7,OR(AND(YEAR(EC$14)&gt;YEAR($J$14),12+MONTH(EC$14)-MONTH($J$14)&gt;=3),AND(YEAR(EC$14)=YEAR($J$14),MONTH(EC$14)-MONTH($J$14)&gt;=3))),AND($F$5=Settings!$AK$6,OR(AND(YEAR(EC$14)&gt;YEAR($J$14),12+MONTH(EC$14)-MONTH($J$14)&gt;=6),AND(YEAR(EC$14)=YEAR($J$14),MONTH(EC$14)-MONTH($J$14)&gt;=6)))),1,0)</f>
        <v>0</v>
      </c>
      <c r="ED12" s="6">
        <f>IF(OR(AND($F$5=Settings!$AK$8,OR(YEAR(ED$14)&lt;&gt;YEAR($J$14),MONTH(ED$14)&lt;&gt;MONTH($J$14))),AND($F$5=Settings!$AK$7,OR(AND(YEAR(ED$14)&gt;YEAR($J$14),12+MONTH(ED$14)-MONTH($J$14)&gt;=3),AND(YEAR(ED$14)=YEAR($J$14),MONTH(ED$14)-MONTH($J$14)&gt;=3))),AND($F$5=Settings!$AK$6,OR(AND(YEAR(ED$14)&gt;YEAR($J$14),12+MONTH(ED$14)-MONTH($J$14)&gt;=6),AND(YEAR(ED$14)=YEAR($J$14),MONTH(ED$14)-MONTH($J$14)&gt;=6)))),1,0)</f>
        <v>0</v>
      </c>
      <c r="EE12" s="6">
        <f>IF(OR(AND($F$5=Settings!$AK$8,OR(YEAR(EE$14)&lt;&gt;YEAR($J$14),MONTH(EE$14)&lt;&gt;MONTH($J$14))),AND($F$5=Settings!$AK$7,OR(AND(YEAR(EE$14)&gt;YEAR($J$14),12+MONTH(EE$14)-MONTH($J$14)&gt;=3),AND(YEAR(EE$14)=YEAR($J$14),MONTH(EE$14)-MONTH($J$14)&gt;=3))),AND($F$5=Settings!$AK$6,OR(AND(YEAR(EE$14)&gt;YEAR($J$14),12+MONTH(EE$14)-MONTH($J$14)&gt;=6),AND(YEAR(EE$14)=YEAR($J$14),MONTH(EE$14)-MONTH($J$14)&gt;=6)))),1,0)</f>
        <v>0</v>
      </c>
      <c r="EF12" s="6">
        <f>IF(OR(AND($F$5=Settings!$AK$8,OR(YEAR(EF$14)&lt;&gt;YEAR($J$14),MONTH(EF$14)&lt;&gt;MONTH($J$14))),AND($F$5=Settings!$AK$7,OR(AND(YEAR(EF$14)&gt;YEAR($J$14),12+MONTH(EF$14)-MONTH($J$14)&gt;=3),AND(YEAR(EF$14)=YEAR($J$14),MONTH(EF$14)-MONTH($J$14)&gt;=3))),AND($F$5=Settings!$AK$6,OR(AND(YEAR(EF$14)&gt;YEAR($J$14),12+MONTH(EF$14)-MONTH($J$14)&gt;=6),AND(YEAR(EF$14)=YEAR($J$14),MONTH(EF$14)-MONTH($J$14)&gt;=6)))),1,0)</f>
        <v>0</v>
      </c>
      <c r="EG12" s="6">
        <f>IF(OR(AND($F$5=Settings!$AK$8,OR(YEAR(EG$14)&lt;&gt;YEAR($J$14),MONTH(EG$14)&lt;&gt;MONTH($J$14))),AND($F$5=Settings!$AK$7,OR(AND(YEAR(EG$14)&gt;YEAR($J$14),12+MONTH(EG$14)-MONTH($J$14)&gt;=3),AND(YEAR(EG$14)=YEAR($J$14),MONTH(EG$14)-MONTH($J$14)&gt;=3))),AND($F$5=Settings!$AK$6,OR(AND(YEAR(EG$14)&gt;YEAR($J$14),12+MONTH(EG$14)-MONTH($J$14)&gt;=6),AND(YEAR(EG$14)=YEAR($J$14),MONTH(EG$14)-MONTH($J$14)&gt;=6)))),1,0)</f>
        <v>0</v>
      </c>
      <c r="EH12" s="6">
        <f>IF(OR(AND($F$5=Settings!$AK$8,OR(YEAR(EH$14)&lt;&gt;YEAR($J$14),MONTH(EH$14)&lt;&gt;MONTH($J$14))),AND($F$5=Settings!$AK$7,OR(AND(YEAR(EH$14)&gt;YEAR($J$14),12+MONTH(EH$14)-MONTH($J$14)&gt;=3),AND(YEAR(EH$14)=YEAR($J$14),MONTH(EH$14)-MONTH($J$14)&gt;=3))),AND($F$5=Settings!$AK$6,OR(AND(YEAR(EH$14)&gt;YEAR($J$14),12+MONTH(EH$14)-MONTH($J$14)&gt;=6),AND(YEAR(EH$14)=YEAR($J$14),MONTH(EH$14)-MONTH($J$14)&gt;=6)))),1,0)</f>
        <v>0</v>
      </c>
      <c r="EI12" s="6">
        <f>IF(OR(AND($F$5=Settings!$AK$8,OR(YEAR(EI$14)&lt;&gt;YEAR($J$14),MONTH(EI$14)&lt;&gt;MONTH($J$14))),AND($F$5=Settings!$AK$7,OR(AND(YEAR(EI$14)&gt;YEAR($J$14),12+MONTH(EI$14)-MONTH($J$14)&gt;=3),AND(YEAR(EI$14)=YEAR($J$14),MONTH(EI$14)-MONTH($J$14)&gt;=3))),AND($F$5=Settings!$AK$6,OR(AND(YEAR(EI$14)&gt;YEAR($J$14),12+MONTH(EI$14)-MONTH($J$14)&gt;=6),AND(YEAR(EI$14)=YEAR($J$14),MONTH(EI$14)-MONTH($J$14)&gt;=6)))),1,0)</f>
        <v>0</v>
      </c>
      <c r="EJ12" s="6">
        <f>IF(OR(AND($F$5=Settings!$AK$8,OR(YEAR(EJ$14)&lt;&gt;YEAR($J$14),MONTH(EJ$14)&lt;&gt;MONTH($J$14))),AND($F$5=Settings!$AK$7,OR(AND(YEAR(EJ$14)&gt;YEAR($J$14),12+MONTH(EJ$14)-MONTH($J$14)&gt;=3),AND(YEAR(EJ$14)=YEAR($J$14),MONTH(EJ$14)-MONTH($J$14)&gt;=3))),AND($F$5=Settings!$AK$6,OR(AND(YEAR(EJ$14)&gt;YEAR($J$14),12+MONTH(EJ$14)-MONTH($J$14)&gt;=6),AND(YEAR(EJ$14)=YEAR($J$14),MONTH(EJ$14)-MONTH($J$14)&gt;=6)))),1,0)</f>
        <v>0</v>
      </c>
      <c r="EK12" s="6">
        <f>IF(OR(AND($F$5=Settings!$AK$8,OR(YEAR(EK$14)&lt;&gt;YEAR($J$14),MONTH(EK$14)&lt;&gt;MONTH($J$14))),AND($F$5=Settings!$AK$7,OR(AND(YEAR(EK$14)&gt;YEAR($J$14),12+MONTH(EK$14)-MONTH($J$14)&gt;=3),AND(YEAR(EK$14)=YEAR($J$14),MONTH(EK$14)-MONTH($J$14)&gt;=3))),AND($F$5=Settings!$AK$6,OR(AND(YEAR(EK$14)&gt;YEAR($J$14),12+MONTH(EK$14)-MONTH($J$14)&gt;=6),AND(YEAR(EK$14)=YEAR($J$14),MONTH(EK$14)-MONTH($J$14)&gt;=6)))),1,0)</f>
        <v>0</v>
      </c>
      <c r="EL12" s="6">
        <f>IF(OR(AND($F$5=Settings!$AK$8,OR(YEAR(EL$14)&lt;&gt;YEAR($J$14),MONTH(EL$14)&lt;&gt;MONTH($J$14))),AND($F$5=Settings!$AK$7,OR(AND(YEAR(EL$14)&gt;YEAR($J$14),12+MONTH(EL$14)-MONTH($J$14)&gt;=3),AND(YEAR(EL$14)=YEAR($J$14),MONTH(EL$14)-MONTH($J$14)&gt;=3))),AND($F$5=Settings!$AK$6,OR(AND(YEAR(EL$14)&gt;YEAR($J$14),12+MONTH(EL$14)-MONTH($J$14)&gt;=6),AND(YEAR(EL$14)=YEAR($J$14),MONTH(EL$14)-MONTH($J$14)&gt;=6)))),1,0)</f>
        <v>0</v>
      </c>
      <c r="EM12" s="6">
        <f>IF(OR(AND($F$5=Settings!$AK$8,OR(YEAR(EM$14)&lt;&gt;YEAR($J$14),MONTH(EM$14)&lt;&gt;MONTH($J$14))),AND($F$5=Settings!$AK$7,OR(AND(YEAR(EM$14)&gt;YEAR($J$14),12+MONTH(EM$14)-MONTH($J$14)&gt;=3),AND(YEAR(EM$14)=YEAR($J$14),MONTH(EM$14)-MONTH($J$14)&gt;=3))),AND($F$5=Settings!$AK$6,OR(AND(YEAR(EM$14)&gt;YEAR($J$14),12+MONTH(EM$14)-MONTH($J$14)&gt;=6),AND(YEAR(EM$14)=YEAR($J$14),MONTH(EM$14)-MONTH($J$14)&gt;=6)))),1,0)</f>
        <v>0</v>
      </c>
      <c r="EN12" s="6">
        <f>IF(OR(AND($F$5=Settings!$AK$8,OR(YEAR(EN$14)&lt;&gt;YEAR($J$14),MONTH(EN$14)&lt;&gt;MONTH($J$14))),AND($F$5=Settings!$AK$7,OR(AND(YEAR(EN$14)&gt;YEAR($J$14),12+MONTH(EN$14)-MONTH($J$14)&gt;=3),AND(YEAR(EN$14)=YEAR($J$14),MONTH(EN$14)-MONTH($J$14)&gt;=3))),AND($F$5=Settings!$AK$6,OR(AND(YEAR(EN$14)&gt;YEAR($J$14),12+MONTH(EN$14)-MONTH($J$14)&gt;=6),AND(YEAR(EN$14)=YEAR($J$14),MONTH(EN$14)-MONTH($J$14)&gt;=6)))),1,0)</f>
        <v>0</v>
      </c>
      <c r="EO12" s="6">
        <f>IF(OR(AND($F$5=Settings!$AK$8,OR(YEAR(EO$14)&lt;&gt;YEAR($J$14),MONTH(EO$14)&lt;&gt;MONTH($J$14))),AND($F$5=Settings!$AK$7,OR(AND(YEAR(EO$14)&gt;YEAR($J$14),12+MONTH(EO$14)-MONTH($J$14)&gt;=3),AND(YEAR(EO$14)=YEAR($J$14),MONTH(EO$14)-MONTH($J$14)&gt;=3))),AND($F$5=Settings!$AK$6,OR(AND(YEAR(EO$14)&gt;YEAR($J$14),12+MONTH(EO$14)-MONTH($J$14)&gt;=6),AND(YEAR(EO$14)=YEAR($J$14),MONTH(EO$14)-MONTH($J$14)&gt;=6)))),1,0)</f>
        <v>0</v>
      </c>
      <c r="EP12" s="6">
        <f>IF(OR(AND($F$5=Settings!$AK$8,OR(YEAR(EP$14)&lt;&gt;YEAR($J$14),MONTH(EP$14)&lt;&gt;MONTH($J$14))),AND($F$5=Settings!$AK$7,OR(AND(YEAR(EP$14)&gt;YEAR($J$14),12+MONTH(EP$14)-MONTH($J$14)&gt;=3),AND(YEAR(EP$14)=YEAR($J$14),MONTH(EP$14)-MONTH($J$14)&gt;=3))),AND($F$5=Settings!$AK$6,OR(AND(YEAR(EP$14)&gt;YEAR($J$14),12+MONTH(EP$14)-MONTH($J$14)&gt;=6),AND(YEAR(EP$14)=YEAR($J$14),MONTH(EP$14)-MONTH($J$14)&gt;=6)))),1,0)</f>
        <v>0</v>
      </c>
      <c r="EQ12" s="6">
        <f>IF(OR(AND($F$5=Settings!$AK$8,OR(YEAR(EQ$14)&lt;&gt;YEAR($J$14),MONTH(EQ$14)&lt;&gt;MONTH($J$14))),AND($F$5=Settings!$AK$7,OR(AND(YEAR(EQ$14)&gt;YEAR($J$14),12+MONTH(EQ$14)-MONTH($J$14)&gt;=3),AND(YEAR(EQ$14)=YEAR($J$14),MONTH(EQ$14)-MONTH($J$14)&gt;=3))),AND($F$5=Settings!$AK$6,OR(AND(YEAR(EQ$14)&gt;YEAR($J$14),12+MONTH(EQ$14)-MONTH($J$14)&gt;=6),AND(YEAR(EQ$14)=YEAR($J$14),MONTH(EQ$14)-MONTH($J$14)&gt;=6)))),1,0)</f>
        <v>0</v>
      </c>
      <c r="ER12" s="6">
        <f>IF(OR(AND($F$5=Settings!$AK$8,OR(YEAR(ER$14)&lt;&gt;YEAR($J$14),MONTH(ER$14)&lt;&gt;MONTH($J$14))),AND($F$5=Settings!$AK$7,OR(AND(YEAR(ER$14)&gt;YEAR($J$14),12+MONTH(ER$14)-MONTH($J$14)&gt;=3),AND(YEAR(ER$14)=YEAR($J$14),MONTH(ER$14)-MONTH($J$14)&gt;=3))),AND($F$5=Settings!$AK$6,OR(AND(YEAR(ER$14)&gt;YEAR($J$14),12+MONTH(ER$14)-MONTH($J$14)&gt;=6),AND(YEAR(ER$14)=YEAR($J$14),MONTH(ER$14)-MONTH($J$14)&gt;=6)))),1,0)</f>
        <v>0</v>
      </c>
      <c r="ES12" s="6">
        <f>IF(OR(AND($F$5=Settings!$AK$8,OR(YEAR(ES$14)&lt;&gt;YEAR($J$14),MONTH(ES$14)&lt;&gt;MONTH($J$14))),AND($F$5=Settings!$AK$7,OR(AND(YEAR(ES$14)&gt;YEAR($J$14),12+MONTH(ES$14)-MONTH($J$14)&gt;=3),AND(YEAR(ES$14)=YEAR($J$14),MONTH(ES$14)-MONTH($J$14)&gt;=3))),AND($F$5=Settings!$AK$6,OR(AND(YEAR(ES$14)&gt;YEAR($J$14),12+MONTH(ES$14)-MONTH($J$14)&gt;=6),AND(YEAR(ES$14)=YEAR($J$14),MONTH(ES$14)-MONTH($J$14)&gt;=6)))),1,0)</f>
        <v>0</v>
      </c>
      <c r="ET12" s="6">
        <f>IF(OR(AND($F$5=Settings!$AK$8,OR(YEAR(ET$14)&lt;&gt;YEAR($J$14),MONTH(ET$14)&lt;&gt;MONTH($J$14))),AND($F$5=Settings!$AK$7,OR(AND(YEAR(ET$14)&gt;YEAR($J$14),12+MONTH(ET$14)-MONTH($J$14)&gt;=3),AND(YEAR(ET$14)=YEAR($J$14),MONTH(ET$14)-MONTH($J$14)&gt;=3))),AND($F$5=Settings!$AK$6,OR(AND(YEAR(ET$14)&gt;YEAR($J$14),12+MONTH(ET$14)-MONTH($J$14)&gt;=6),AND(YEAR(ET$14)=YEAR($J$14),MONTH(ET$14)-MONTH($J$14)&gt;=6)))),1,0)</f>
        <v>0</v>
      </c>
      <c r="EU12" s="6">
        <f>IF(OR(AND($F$5=Settings!$AK$8,OR(YEAR(EU$14)&lt;&gt;YEAR($J$14),MONTH(EU$14)&lt;&gt;MONTH($J$14))),AND($F$5=Settings!$AK$7,OR(AND(YEAR(EU$14)&gt;YEAR($J$14),12+MONTH(EU$14)-MONTH($J$14)&gt;=3),AND(YEAR(EU$14)=YEAR($J$14),MONTH(EU$14)-MONTH($J$14)&gt;=3))),AND($F$5=Settings!$AK$6,OR(AND(YEAR(EU$14)&gt;YEAR($J$14),12+MONTH(EU$14)-MONTH($J$14)&gt;=6),AND(YEAR(EU$14)=YEAR($J$14),MONTH(EU$14)-MONTH($J$14)&gt;=6)))),1,0)</f>
        <v>0</v>
      </c>
      <c r="EV12" s="6">
        <f>IF(OR(AND($F$5=Settings!$AK$8,OR(YEAR(EV$14)&lt;&gt;YEAR($J$14),MONTH(EV$14)&lt;&gt;MONTH($J$14))),AND($F$5=Settings!$AK$7,OR(AND(YEAR(EV$14)&gt;YEAR($J$14),12+MONTH(EV$14)-MONTH($J$14)&gt;=3),AND(YEAR(EV$14)=YEAR($J$14),MONTH(EV$14)-MONTH($J$14)&gt;=3))),AND($F$5=Settings!$AK$6,OR(AND(YEAR(EV$14)&gt;YEAR($J$14),12+MONTH(EV$14)-MONTH($J$14)&gt;=6),AND(YEAR(EV$14)=YEAR($J$14),MONTH(EV$14)-MONTH($J$14)&gt;=6)))),1,0)</f>
        <v>0</v>
      </c>
      <c r="EW12" s="6">
        <f>IF(OR(AND($F$5=Settings!$AK$8,OR(YEAR(EW$14)&lt;&gt;YEAR($J$14),MONTH(EW$14)&lt;&gt;MONTH($J$14))),AND($F$5=Settings!$AK$7,OR(AND(YEAR(EW$14)&gt;YEAR($J$14),12+MONTH(EW$14)-MONTH($J$14)&gt;=3),AND(YEAR(EW$14)=YEAR($J$14),MONTH(EW$14)-MONTH($J$14)&gt;=3))),AND($F$5=Settings!$AK$6,OR(AND(YEAR(EW$14)&gt;YEAR($J$14),12+MONTH(EW$14)-MONTH($J$14)&gt;=6),AND(YEAR(EW$14)=YEAR($J$14),MONTH(EW$14)-MONTH($J$14)&gt;=6)))),1,0)</f>
        <v>0</v>
      </c>
      <c r="EX12" s="6">
        <f>IF(OR(AND($F$5=Settings!$AK$8,OR(YEAR(EX$14)&lt;&gt;YEAR($J$14),MONTH(EX$14)&lt;&gt;MONTH($J$14))),AND($F$5=Settings!$AK$7,OR(AND(YEAR(EX$14)&gt;YEAR($J$14),12+MONTH(EX$14)-MONTH($J$14)&gt;=3),AND(YEAR(EX$14)=YEAR($J$14),MONTH(EX$14)-MONTH($J$14)&gt;=3))),AND($F$5=Settings!$AK$6,OR(AND(YEAR(EX$14)&gt;YEAR($J$14),12+MONTH(EX$14)-MONTH($J$14)&gt;=6),AND(YEAR(EX$14)=YEAR($J$14),MONTH(EX$14)-MONTH($J$14)&gt;=6)))),1,0)</f>
        <v>0</v>
      </c>
      <c r="EY12" s="6">
        <f>IF(OR(AND($F$5=Settings!$AK$8,OR(YEAR(EY$14)&lt;&gt;YEAR($J$14),MONTH(EY$14)&lt;&gt;MONTH($J$14))),AND($F$5=Settings!$AK$7,OR(AND(YEAR(EY$14)&gt;YEAR($J$14),12+MONTH(EY$14)-MONTH($J$14)&gt;=3),AND(YEAR(EY$14)=YEAR($J$14),MONTH(EY$14)-MONTH($J$14)&gt;=3))),AND($F$5=Settings!$AK$6,OR(AND(YEAR(EY$14)&gt;YEAR($J$14),12+MONTH(EY$14)-MONTH($J$14)&gt;=6),AND(YEAR(EY$14)=YEAR($J$14),MONTH(EY$14)-MONTH($J$14)&gt;=6)))),1,0)</f>
        <v>0</v>
      </c>
      <c r="EZ12" s="6">
        <f>IF(OR(AND($F$5=Settings!$AK$8,OR(YEAR(EZ$14)&lt;&gt;YEAR($J$14),MONTH(EZ$14)&lt;&gt;MONTH($J$14))),AND($F$5=Settings!$AK$7,OR(AND(YEAR(EZ$14)&gt;YEAR($J$14),12+MONTH(EZ$14)-MONTH($J$14)&gt;=3),AND(YEAR(EZ$14)=YEAR($J$14),MONTH(EZ$14)-MONTH($J$14)&gt;=3))),AND($F$5=Settings!$AK$6,OR(AND(YEAR(EZ$14)&gt;YEAR($J$14),12+MONTH(EZ$14)-MONTH($J$14)&gt;=6),AND(YEAR(EZ$14)=YEAR($J$14),MONTH(EZ$14)-MONTH($J$14)&gt;=6)))),1,0)</f>
        <v>0</v>
      </c>
      <c r="FA12" s="6">
        <f>IF(OR(AND($F$5=Settings!$AK$8,OR(YEAR(FA$14)&lt;&gt;YEAR($J$14),MONTH(FA$14)&lt;&gt;MONTH($J$14))),AND($F$5=Settings!$AK$7,OR(AND(YEAR(FA$14)&gt;YEAR($J$14),12+MONTH(FA$14)-MONTH($J$14)&gt;=3),AND(YEAR(FA$14)=YEAR($J$14),MONTH(FA$14)-MONTH($J$14)&gt;=3))),AND($F$5=Settings!$AK$6,OR(AND(YEAR(FA$14)&gt;YEAR($J$14),12+MONTH(FA$14)-MONTH($J$14)&gt;=6),AND(YEAR(FA$14)=YEAR($J$14),MONTH(FA$14)-MONTH($J$14)&gt;=6)))),1,0)</f>
        <v>0</v>
      </c>
      <c r="FB12" s="6">
        <f>IF(OR(AND($F$5=Settings!$AK$8,OR(YEAR(FB$14)&lt;&gt;YEAR($J$14),MONTH(FB$14)&lt;&gt;MONTH($J$14))),AND($F$5=Settings!$AK$7,OR(AND(YEAR(FB$14)&gt;YEAR($J$14),12+MONTH(FB$14)-MONTH($J$14)&gt;=3),AND(YEAR(FB$14)=YEAR($J$14),MONTH(FB$14)-MONTH($J$14)&gt;=3))),AND($F$5=Settings!$AK$6,OR(AND(YEAR(FB$14)&gt;YEAR($J$14),12+MONTH(FB$14)-MONTH($J$14)&gt;=6),AND(YEAR(FB$14)=YEAR($J$14),MONTH(FB$14)-MONTH($J$14)&gt;=6)))),1,0)</f>
        <v>0</v>
      </c>
      <c r="FC12" s="6">
        <f>IF(OR(AND($F$5=Settings!$AK$8,OR(YEAR(FC$14)&lt;&gt;YEAR($J$14),MONTH(FC$14)&lt;&gt;MONTH($J$14))),AND($F$5=Settings!$AK$7,OR(AND(YEAR(FC$14)&gt;YEAR($J$14),12+MONTH(FC$14)-MONTH($J$14)&gt;=3),AND(YEAR(FC$14)=YEAR($J$14),MONTH(FC$14)-MONTH($J$14)&gt;=3))),AND($F$5=Settings!$AK$6,OR(AND(YEAR(FC$14)&gt;YEAR($J$14),12+MONTH(FC$14)-MONTH($J$14)&gt;=6),AND(YEAR(FC$14)=YEAR($J$14),MONTH(FC$14)-MONTH($J$14)&gt;=6)))),1,0)</f>
        <v>0</v>
      </c>
      <c r="FD12" s="6">
        <f>IF(OR(AND($F$5=Settings!$AK$8,OR(YEAR(FD$14)&lt;&gt;YEAR($J$14),MONTH(FD$14)&lt;&gt;MONTH($J$14))),AND($F$5=Settings!$AK$7,OR(AND(YEAR(FD$14)&gt;YEAR($J$14),12+MONTH(FD$14)-MONTH($J$14)&gt;=3),AND(YEAR(FD$14)=YEAR($J$14),MONTH(FD$14)-MONTH($J$14)&gt;=3))),AND($F$5=Settings!$AK$6,OR(AND(YEAR(FD$14)&gt;YEAR($J$14),12+MONTH(FD$14)-MONTH($J$14)&gt;=6),AND(YEAR(FD$14)=YEAR($J$14),MONTH(FD$14)-MONTH($J$14)&gt;=6)))),1,0)</f>
        <v>0</v>
      </c>
      <c r="FE12" s="6">
        <f>IF(OR(AND($F$5=Settings!$AK$8,OR(YEAR(FE$14)&lt;&gt;YEAR($J$14),MONTH(FE$14)&lt;&gt;MONTH($J$14))),AND($F$5=Settings!$AK$7,OR(AND(YEAR(FE$14)&gt;YEAR($J$14),12+MONTH(FE$14)-MONTH($J$14)&gt;=3),AND(YEAR(FE$14)=YEAR($J$14),MONTH(FE$14)-MONTH($J$14)&gt;=3))),AND($F$5=Settings!$AK$6,OR(AND(YEAR(FE$14)&gt;YEAR($J$14),12+MONTH(FE$14)-MONTH($J$14)&gt;=6),AND(YEAR(FE$14)=YEAR($J$14),MONTH(FE$14)-MONTH($J$14)&gt;=6)))),1,0)</f>
        <v>0</v>
      </c>
      <c r="FF12" s="6">
        <f>IF(OR(AND($F$5=Settings!$AK$8,OR(YEAR(FF$14)&lt;&gt;YEAR($J$14),MONTH(FF$14)&lt;&gt;MONTH($J$14))),AND($F$5=Settings!$AK$7,OR(AND(YEAR(FF$14)&gt;YEAR($J$14),12+MONTH(FF$14)-MONTH($J$14)&gt;=3),AND(YEAR(FF$14)=YEAR($J$14),MONTH(FF$14)-MONTH($J$14)&gt;=3))),AND($F$5=Settings!$AK$6,OR(AND(YEAR(FF$14)&gt;YEAR($J$14),12+MONTH(FF$14)-MONTH($J$14)&gt;=6),AND(YEAR(FF$14)=YEAR($J$14),MONTH(FF$14)-MONTH($J$14)&gt;=6)))),1,0)</f>
        <v>0</v>
      </c>
      <c r="FG12" s="6">
        <f>IF(OR(AND($F$5=Settings!$AK$8,OR(YEAR(FG$14)&lt;&gt;YEAR($J$14),MONTH(FG$14)&lt;&gt;MONTH($J$14))),AND($F$5=Settings!$AK$7,OR(AND(YEAR(FG$14)&gt;YEAR($J$14),12+MONTH(FG$14)-MONTH($J$14)&gt;=3),AND(YEAR(FG$14)=YEAR($J$14),MONTH(FG$14)-MONTH($J$14)&gt;=3))),AND($F$5=Settings!$AK$6,OR(AND(YEAR(FG$14)&gt;YEAR($J$14),12+MONTH(FG$14)-MONTH($J$14)&gt;=6),AND(YEAR(FG$14)=YEAR($J$14),MONTH(FG$14)-MONTH($J$14)&gt;=6)))),1,0)</f>
        <v>0</v>
      </c>
      <c r="FH12" s="6">
        <f>IF(OR(AND($F$5=Settings!$AK$8,OR(YEAR(FH$14)&lt;&gt;YEAR($J$14),MONTH(FH$14)&lt;&gt;MONTH($J$14))),AND($F$5=Settings!$AK$7,OR(AND(YEAR(FH$14)&gt;YEAR($J$14),12+MONTH(FH$14)-MONTH($J$14)&gt;=3),AND(YEAR(FH$14)=YEAR($J$14),MONTH(FH$14)-MONTH($J$14)&gt;=3))),AND($F$5=Settings!$AK$6,OR(AND(YEAR(FH$14)&gt;YEAR($J$14),12+MONTH(FH$14)-MONTH($J$14)&gt;=6),AND(YEAR(FH$14)=YEAR($J$14),MONTH(FH$14)-MONTH($J$14)&gt;=6)))),1,0)</f>
        <v>0</v>
      </c>
      <c r="FI12" s="6">
        <f>IF(OR(AND($F$5=Settings!$AK$8,OR(YEAR(FI$14)&lt;&gt;YEAR($J$14),MONTH(FI$14)&lt;&gt;MONTH($J$14))),AND($F$5=Settings!$AK$7,OR(AND(YEAR(FI$14)&gt;YEAR($J$14),12+MONTH(FI$14)-MONTH($J$14)&gt;=3),AND(YEAR(FI$14)=YEAR($J$14),MONTH(FI$14)-MONTH($J$14)&gt;=3))),AND($F$5=Settings!$AK$6,OR(AND(YEAR(FI$14)&gt;YEAR($J$14),12+MONTH(FI$14)-MONTH($J$14)&gt;=6),AND(YEAR(FI$14)=YEAR($J$14),MONTH(FI$14)-MONTH($J$14)&gt;=6)))),1,0)</f>
        <v>0</v>
      </c>
      <c r="FJ12" s="6">
        <f>IF(OR(AND($F$5=Settings!$AK$8,OR(YEAR(FJ$14)&lt;&gt;YEAR($J$14),MONTH(FJ$14)&lt;&gt;MONTH($J$14))),AND($F$5=Settings!$AK$7,OR(AND(YEAR(FJ$14)&gt;YEAR($J$14),12+MONTH(FJ$14)-MONTH($J$14)&gt;=3),AND(YEAR(FJ$14)=YEAR($J$14),MONTH(FJ$14)-MONTH($J$14)&gt;=3))),AND($F$5=Settings!$AK$6,OR(AND(YEAR(FJ$14)&gt;YEAR($J$14),12+MONTH(FJ$14)-MONTH($J$14)&gt;=6),AND(YEAR(FJ$14)=YEAR($J$14),MONTH(FJ$14)-MONTH($J$14)&gt;=6)))),1,0)</f>
        <v>0</v>
      </c>
      <c r="FK12" s="6">
        <f>IF(OR(AND($F$5=Settings!$AK$8,OR(YEAR(FK$14)&lt;&gt;YEAR($J$14),MONTH(FK$14)&lt;&gt;MONTH($J$14))),AND($F$5=Settings!$AK$7,OR(AND(YEAR(FK$14)&gt;YEAR($J$14),12+MONTH(FK$14)-MONTH($J$14)&gt;=3),AND(YEAR(FK$14)=YEAR($J$14),MONTH(FK$14)-MONTH($J$14)&gt;=3))),AND($F$5=Settings!$AK$6,OR(AND(YEAR(FK$14)&gt;YEAR($J$14),12+MONTH(FK$14)-MONTH($J$14)&gt;=6),AND(YEAR(FK$14)=YEAR($J$14),MONTH(FK$14)-MONTH($J$14)&gt;=6)))),1,0)</f>
        <v>0</v>
      </c>
      <c r="FL12" s="6">
        <f>IF(OR(AND($F$5=Settings!$AK$8,OR(YEAR(FL$14)&lt;&gt;YEAR($J$14),MONTH(FL$14)&lt;&gt;MONTH($J$14))),AND($F$5=Settings!$AK$7,OR(AND(YEAR(FL$14)&gt;YEAR($J$14),12+MONTH(FL$14)-MONTH($J$14)&gt;=3),AND(YEAR(FL$14)=YEAR($J$14),MONTH(FL$14)-MONTH($J$14)&gt;=3))),AND($F$5=Settings!$AK$6,OR(AND(YEAR(FL$14)&gt;YEAR($J$14),12+MONTH(FL$14)-MONTH($J$14)&gt;=6),AND(YEAR(FL$14)=YEAR($J$14),MONTH(FL$14)-MONTH($J$14)&gt;=6)))),1,0)</f>
        <v>0</v>
      </c>
      <c r="FM12" s="6">
        <f>IF(OR(AND($F$5=Settings!$AK$8,OR(YEAR(FM$14)&lt;&gt;YEAR($J$14),MONTH(FM$14)&lt;&gt;MONTH($J$14))),AND($F$5=Settings!$AK$7,OR(AND(YEAR(FM$14)&gt;YEAR($J$14),12+MONTH(FM$14)-MONTH($J$14)&gt;=3),AND(YEAR(FM$14)=YEAR($J$14),MONTH(FM$14)-MONTH($J$14)&gt;=3))),AND($F$5=Settings!$AK$6,OR(AND(YEAR(FM$14)&gt;YEAR($J$14),12+MONTH(FM$14)-MONTH($J$14)&gt;=6),AND(YEAR(FM$14)=YEAR($J$14),MONTH(FM$14)-MONTH($J$14)&gt;=6)))),1,0)</f>
        <v>0</v>
      </c>
      <c r="FN12" s="6">
        <f>IF(OR(AND($F$5=Settings!$AK$8,OR(YEAR(FN$14)&lt;&gt;YEAR($J$14),MONTH(FN$14)&lt;&gt;MONTH($J$14))),AND($F$5=Settings!$AK$7,OR(AND(YEAR(FN$14)&gt;YEAR($J$14),12+MONTH(FN$14)-MONTH($J$14)&gt;=3),AND(YEAR(FN$14)=YEAR($J$14),MONTH(FN$14)-MONTH($J$14)&gt;=3))),AND($F$5=Settings!$AK$6,OR(AND(YEAR(FN$14)&gt;YEAR($J$14),12+MONTH(FN$14)-MONTH($J$14)&gt;=6),AND(YEAR(FN$14)=YEAR($J$14),MONTH(FN$14)-MONTH($J$14)&gt;=6)))),1,0)</f>
        <v>0</v>
      </c>
      <c r="FO12" s="6">
        <f>IF(OR(AND($F$5=Settings!$AK$8,OR(YEAR(FO$14)&lt;&gt;YEAR($J$14),MONTH(FO$14)&lt;&gt;MONTH($J$14))),AND($F$5=Settings!$AK$7,OR(AND(YEAR(FO$14)&gt;YEAR($J$14),12+MONTH(FO$14)-MONTH($J$14)&gt;=3),AND(YEAR(FO$14)=YEAR($J$14),MONTH(FO$14)-MONTH($J$14)&gt;=3))),AND($F$5=Settings!$AK$6,OR(AND(YEAR(FO$14)&gt;YEAR($J$14),12+MONTH(FO$14)-MONTH($J$14)&gt;=6),AND(YEAR(FO$14)=YEAR($J$14),MONTH(FO$14)-MONTH($J$14)&gt;=6)))),1,0)</f>
        <v>0</v>
      </c>
      <c r="FP12" s="6">
        <f>IF(OR(AND($F$5=Settings!$AK$8,OR(YEAR(FP$14)&lt;&gt;YEAR($J$14),MONTH(FP$14)&lt;&gt;MONTH($J$14))),AND($F$5=Settings!$AK$7,OR(AND(YEAR(FP$14)&gt;YEAR($J$14),12+MONTH(FP$14)-MONTH($J$14)&gt;=3),AND(YEAR(FP$14)=YEAR($J$14),MONTH(FP$14)-MONTH($J$14)&gt;=3))),AND($F$5=Settings!$AK$6,OR(AND(YEAR(FP$14)&gt;YEAR($J$14),12+MONTH(FP$14)-MONTH($J$14)&gt;=6),AND(YEAR(FP$14)=YEAR($J$14),MONTH(FP$14)-MONTH($J$14)&gt;=6)))),1,0)</f>
        <v>0</v>
      </c>
      <c r="FQ12" s="6">
        <f>IF(OR(AND($F$5=Settings!$AK$8,OR(YEAR(FQ$14)&lt;&gt;YEAR($J$14),MONTH(FQ$14)&lt;&gt;MONTH($J$14))),AND($F$5=Settings!$AK$7,OR(AND(YEAR(FQ$14)&gt;YEAR($J$14),12+MONTH(FQ$14)-MONTH($J$14)&gt;=3),AND(YEAR(FQ$14)=YEAR($J$14),MONTH(FQ$14)-MONTH($J$14)&gt;=3))),AND($F$5=Settings!$AK$6,OR(AND(YEAR(FQ$14)&gt;YEAR($J$14),12+MONTH(FQ$14)-MONTH($J$14)&gt;=6),AND(YEAR(FQ$14)=YEAR($J$14),MONTH(FQ$14)-MONTH($J$14)&gt;=6)))),1,0)</f>
        <v>0</v>
      </c>
      <c r="FR12" s="6">
        <f>IF(OR(AND($F$5=Settings!$AK$8,OR(YEAR(FR$14)&lt;&gt;YEAR($J$14),MONTH(FR$14)&lt;&gt;MONTH($J$14))),AND($F$5=Settings!$AK$7,OR(AND(YEAR(FR$14)&gt;YEAR($J$14),12+MONTH(FR$14)-MONTH($J$14)&gt;=3),AND(YEAR(FR$14)=YEAR($J$14),MONTH(FR$14)-MONTH($J$14)&gt;=3))),AND($F$5=Settings!$AK$6,OR(AND(YEAR(FR$14)&gt;YEAR($J$14),12+MONTH(FR$14)-MONTH($J$14)&gt;=6),AND(YEAR(FR$14)=YEAR($J$14),MONTH(FR$14)-MONTH($J$14)&gt;=6)))),1,0)</f>
        <v>0</v>
      </c>
      <c r="FS12" s="6">
        <f>IF(OR(AND($F$5=Settings!$AK$8,OR(YEAR(FS$14)&lt;&gt;YEAR($J$14),MONTH(FS$14)&lt;&gt;MONTH($J$14))),AND($F$5=Settings!$AK$7,OR(AND(YEAR(FS$14)&gt;YEAR($J$14),12+MONTH(FS$14)-MONTH($J$14)&gt;=3),AND(YEAR(FS$14)=YEAR($J$14),MONTH(FS$14)-MONTH($J$14)&gt;=3))),AND($F$5=Settings!$AK$6,OR(AND(YEAR(FS$14)&gt;YEAR($J$14),12+MONTH(FS$14)-MONTH($J$14)&gt;=6),AND(YEAR(FS$14)=YEAR($J$14),MONTH(FS$14)-MONTH($J$14)&gt;=6)))),1,0)</f>
        <v>0</v>
      </c>
      <c r="FT12" s="6">
        <f>IF(OR(AND($F$5=Settings!$AK$8,OR(YEAR(FT$14)&lt;&gt;YEAR($J$14),MONTH(FT$14)&lt;&gt;MONTH($J$14))),AND($F$5=Settings!$AK$7,OR(AND(YEAR(FT$14)&gt;YEAR($J$14),12+MONTH(FT$14)-MONTH($J$14)&gt;=3),AND(YEAR(FT$14)=YEAR($J$14),MONTH(FT$14)-MONTH($J$14)&gt;=3))),AND($F$5=Settings!$AK$6,OR(AND(YEAR(FT$14)&gt;YEAR($J$14),12+MONTH(FT$14)-MONTH($J$14)&gt;=6),AND(YEAR(FT$14)=YEAR($J$14),MONTH(FT$14)-MONTH($J$14)&gt;=6)))),1,0)</f>
        <v>0</v>
      </c>
      <c r="FU12" s="6">
        <f>IF(OR(AND($F$5=Settings!$AK$8,OR(YEAR(FU$14)&lt;&gt;YEAR($J$14),MONTH(FU$14)&lt;&gt;MONTH($J$14))),AND($F$5=Settings!$AK$7,OR(AND(YEAR(FU$14)&gt;YEAR($J$14),12+MONTH(FU$14)-MONTH($J$14)&gt;=3),AND(YEAR(FU$14)=YEAR($J$14),MONTH(FU$14)-MONTH($J$14)&gt;=3))),AND($F$5=Settings!$AK$6,OR(AND(YEAR(FU$14)&gt;YEAR($J$14),12+MONTH(FU$14)-MONTH($J$14)&gt;=6),AND(YEAR(FU$14)=YEAR($J$14),MONTH(FU$14)-MONTH($J$14)&gt;=6)))),1,0)</f>
        <v>0</v>
      </c>
      <c r="FV12" s="6">
        <f>IF(OR(AND($F$5=Settings!$AK$8,OR(YEAR(FV$14)&lt;&gt;YEAR($J$14),MONTH(FV$14)&lt;&gt;MONTH($J$14))),AND($F$5=Settings!$AK$7,OR(AND(YEAR(FV$14)&gt;YEAR($J$14),12+MONTH(FV$14)-MONTH($J$14)&gt;=3),AND(YEAR(FV$14)=YEAR($J$14),MONTH(FV$14)-MONTH($J$14)&gt;=3))),AND($F$5=Settings!$AK$6,OR(AND(YEAR(FV$14)&gt;YEAR($J$14),12+MONTH(FV$14)-MONTH($J$14)&gt;=6),AND(YEAR(FV$14)=YEAR($J$14),MONTH(FV$14)-MONTH($J$14)&gt;=6)))),1,0)</f>
        <v>0</v>
      </c>
      <c r="FW12" s="6">
        <f>IF(OR(AND($F$5=Settings!$AK$8,OR(YEAR(FW$14)&lt;&gt;YEAR($J$14),MONTH(FW$14)&lt;&gt;MONTH($J$14))),AND($F$5=Settings!$AK$7,OR(AND(YEAR(FW$14)&gt;YEAR($J$14),12+MONTH(FW$14)-MONTH($J$14)&gt;=3),AND(YEAR(FW$14)=YEAR($J$14),MONTH(FW$14)-MONTH($J$14)&gt;=3))),AND($F$5=Settings!$AK$6,OR(AND(YEAR(FW$14)&gt;YEAR($J$14),12+MONTH(FW$14)-MONTH($J$14)&gt;=6),AND(YEAR(FW$14)=YEAR($J$14),MONTH(FW$14)-MONTH($J$14)&gt;=6)))),1,0)</f>
        <v>0</v>
      </c>
      <c r="FX12" s="6">
        <f>IF(OR(AND($F$5=Settings!$AK$8,OR(YEAR(FX$14)&lt;&gt;YEAR($J$14),MONTH(FX$14)&lt;&gt;MONTH($J$14))),AND($F$5=Settings!$AK$7,OR(AND(YEAR(FX$14)&gt;YEAR($J$14),12+MONTH(FX$14)-MONTH($J$14)&gt;=3),AND(YEAR(FX$14)=YEAR($J$14),MONTH(FX$14)-MONTH($J$14)&gt;=3))),AND($F$5=Settings!$AK$6,OR(AND(YEAR(FX$14)&gt;YEAR($J$14),12+MONTH(FX$14)-MONTH($J$14)&gt;=6),AND(YEAR(FX$14)=YEAR($J$14),MONTH(FX$14)-MONTH($J$14)&gt;=6)))),1,0)</f>
        <v>0</v>
      </c>
      <c r="FY12" s="6">
        <f>IF(OR(AND($F$5=Settings!$AK$8,OR(YEAR(FY$14)&lt;&gt;YEAR($J$14),MONTH(FY$14)&lt;&gt;MONTH($J$14))),AND($F$5=Settings!$AK$7,OR(AND(YEAR(FY$14)&gt;YEAR($J$14),12+MONTH(FY$14)-MONTH($J$14)&gt;=3),AND(YEAR(FY$14)=YEAR($J$14),MONTH(FY$14)-MONTH($J$14)&gt;=3))),AND($F$5=Settings!$AK$6,OR(AND(YEAR(FY$14)&gt;YEAR($J$14),12+MONTH(FY$14)-MONTH($J$14)&gt;=6),AND(YEAR(FY$14)=YEAR($J$14),MONTH(FY$14)-MONTH($J$14)&gt;=6)))),1,0)</f>
        <v>0</v>
      </c>
      <c r="FZ12" s="6">
        <f>IF(OR(AND($F$5=Settings!$AK$8,OR(YEAR(FZ$14)&lt;&gt;YEAR($J$14),MONTH(FZ$14)&lt;&gt;MONTH($J$14))),AND($F$5=Settings!$AK$7,OR(AND(YEAR(FZ$14)&gt;YEAR($J$14),12+MONTH(FZ$14)-MONTH($J$14)&gt;=3),AND(YEAR(FZ$14)=YEAR($J$14),MONTH(FZ$14)-MONTH($J$14)&gt;=3))),AND($F$5=Settings!$AK$6,OR(AND(YEAR(FZ$14)&gt;YEAR($J$14),12+MONTH(FZ$14)-MONTH($J$14)&gt;=6),AND(YEAR(FZ$14)=YEAR($J$14),MONTH(FZ$14)-MONTH($J$14)&gt;=6)))),1,0)</f>
        <v>0</v>
      </c>
      <c r="GA12" s="6">
        <f>IF(OR(AND($F$5=Settings!$AK$8,OR(YEAR(GA$14)&lt;&gt;YEAR($J$14),MONTH(GA$14)&lt;&gt;MONTH($J$14))),AND($F$5=Settings!$AK$7,OR(AND(YEAR(GA$14)&gt;YEAR($J$14),12+MONTH(GA$14)-MONTH($J$14)&gt;=3),AND(YEAR(GA$14)=YEAR($J$14),MONTH(GA$14)-MONTH($J$14)&gt;=3))),AND($F$5=Settings!$AK$6,OR(AND(YEAR(GA$14)&gt;YEAR($J$14),12+MONTH(GA$14)-MONTH($J$14)&gt;=6),AND(YEAR(GA$14)=YEAR($J$14),MONTH(GA$14)-MONTH($J$14)&gt;=6)))),1,0)</f>
        <v>0</v>
      </c>
      <c r="GB12" s="6">
        <f>IF(OR(AND($F$5=Settings!$AK$8,OR(YEAR(GB$14)&lt;&gt;YEAR($J$14),MONTH(GB$14)&lt;&gt;MONTH($J$14))),AND($F$5=Settings!$AK$7,OR(AND(YEAR(GB$14)&gt;YEAR($J$14),12+MONTH(GB$14)-MONTH($J$14)&gt;=3),AND(YEAR(GB$14)=YEAR($J$14),MONTH(GB$14)-MONTH($J$14)&gt;=3))),AND($F$5=Settings!$AK$6,OR(AND(YEAR(GB$14)&gt;YEAR($J$14),12+MONTH(GB$14)-MONTH($J$14)&gt;=6),AND(YEAR(GB$14)=YEAR($J$14),MONTH(GB$14)-MONTH($J$14)&gt;=6)))),1,0)</f>
        <v>0</v>
      </c>
      <c r="GC12" s="6">
        <f>IF(OR(AND($F$5=Settings!$AK$8,OR(YEAR(GC$14)&lt;&gt;YEAR($J$14),MONTH(GC$14)&lt;&gt;MONTH($J$14))),AND($F$5=Settings!$AK$7,OR(AND(YEAR(GC$14)&gt;YEAR($J$14),12+MONTH(GC$14)-MONTH($J$14)&gt;=3),AND(YEAR(GC$14)=YEAR($J$14),MONTH(GC$14)-MONTH($J$14)&gt;=3))),AND($F$5=Settings!$AK$6,OR(AND(YEAR(GC$14)&gt;YEAR($J$14),12+MONTH(GC$14)-MONTH($J$14)&gt;=6),AND(YEAR(GC$14)=YEAR($J$14),MONTH(GC$14)-MONTH($J$14)&gt;=6)))),1,0)</f>
        <v>0</v>
      </c>
      <c r="GD12" s="6">
        <f>IF(OR(AND($F$5=Settings!$AK$8,OR(YEAR(GD$14)&lt;&gt;YEAR($J$14),MONTH(GD$14)&lt;&gt;MONTH($J$14))),AND($F$5=Settings!$AK$7,OR(AND(YEAR(GD$14)&gt;YEAR($J$14),12+MONTH(GD$14)-MONTH($J$14)&gt;=3),AND(YEAR(GD$14)=YEAR($J$14),MONTH(GD$14)-MONTH($J$14)&gt;=3))),AND($F$5=Settings!$AK$6,OR(AND(YEAR(GD$14)&gt;YEAR($J$14),12+MONTH(GD$14)-MONTH($J$14)&gt;=6),AND(YEAR(GD$14)=YEAR($J$14),MONTH(GD$14)-MONTH($J$14)&gt;=6)))),1,0)</f>
        <v>0</v>
      </c>
      <c r="GE12" s="6">
        <f>IF(OR(AND($F$5=Settings!$AK$8,OR(YEAR(GE$14)&lt;&gt;YEAR($J$14),MONTH(GE$14)&lt;&gt;MONTH($J$14))),AND($F$5=Settings!$AK$7,OR(AND(YEAR(GE$14)&gt;YEAR($J$14),12+MONTH(GE$14)-MONTH($J$14)&gt;=3),AND(YEAR(GE$14)=YEAR($J$14),MONTH(GE$14)-MONTH($J$14)&gt;=3))),AND($F$5=Settings!$AK$6,OR(AND(YEAR(GE$14)&gt;YEAR($J$14),12+MONTH(GE$14)-MONTH($J$14)&gt;=6),AND(YEAR(GE$14)=YEAR($J$14),MONTH(GE$14)-MONTH($J$14)&gt;=6)))),1,0)</f>
        <v>0</v>
      </c>
      <c r="GF12" s="6">
        <f>IF(OR(AND($F$5=Settings!$AK$8,OR(YEAR(GF$14)&lt;&gt;YEAR($J$14),MONTH(GF$14)&lt;&gt;MONTH($J$14))),AND($F$5=Settings!$AK$7,OR(AND(YEAR(GF$14)&gt;YEAR($J$14),12+MONTH(GF$14)-MONTH($J$14)&gt;=3),AND(YEAR(GF$14)=YEAR($J$14),MONTH(GF$14)-MONTH($J$14)&gt;=3))),AND($F$5=Settings!$AK$6,OR(AND(YEAR(GF$14)&gt;YEAR($J$14),12+MONTH(GF$14)-MONTH($J$14)&gt;=6),AND(YEAR(GF$14)=YEAR($J$14),MONTH(GF$14)-MONTH($J$14)&gt;=6)))),1,0)</f>
        <v>0</v>
      </c>
      <c r="GG12" s="6">
        <f>IF(OR(AND($F$5=Settings!$AK$8,OR(YEAR(GG$14)&lt;&gt;YEAR($J$14),MONTH(GG$14)&lt;&gt;MONTH($J$14))),AND($F$5=Settings!$AK$7,OR(AND(YEAR(GG$14)&gt;YEAR($J$14),12+MONTH(GG$14)-MONTH($J$14)&gt;=3),AND(YEAR(GG$14)=YEAR($J$14),MONTH(GG$14)-MONTH($J$14)&gt;=3))),AND($F$5=Settings!$AK$6,OR(AND(YEAR(GG$14)&gt;YEAR($J$14),12+MONTH(GG$14)-MONTH($J$14)&gt;=6),AND(YEAR(GG$14)=YEAR($J$14),MONTH(GG$14)-MONTH($J$14)&gt;=6)))),1,0)</f>
        <v>0</v>
      </c>
      <c r="GH12" s="6">
        <f>IF(OR(AND($F$5=Settings!$AK$8,OR(YEAR(GH$14)&lt;&gt;YEAR($J$14),MONTH(GH$14)&lt;&gt;MONTH($J$14))),AND($F$5=Settings!$AK$7,OR(AND(YEAR(GH$14)&gt;YEAR($J$14),12+MONTH(GH$14)-MONTH($J$14)&gt;=3),AND(YEAR(GH$14)=YEAR($J$14),MONTH(GH$14)-MONTH($J$14)&gt;=3))),AND($F$5=Settings!$AK$6,OR(AND(YEAR(GH$14)&gt;YEAR($J$14),12+MONTH(GH$14)-MONTH($J$14)&gt;=6),AND(YEAR(GH$14)=YEAR($J$14),MONTH(GH$14)-MONTH($J$14)&gt;=6)))),1,0)</f>
        <v>0</v>
      </c>
      <c r="GI12" s="6">
        <f>IF(OR(AND($F$5=Settings!$AK$8,OR(YEAR(GI$14)&lt;&gt;YEAR($J$14),MONTH(GI$14)&lt;&gt;MONTH($J$14))),AND($F$5=Settings!$AK$7,OR(AND(YEAR(GI$14)&gt;YEAR($J$14),12+MONTH(GI$14)-MONTH($J$14)&gt;=3),AND(YEAR(GI$14)=YEAR($J$14),MONTH(GI$14)-MONTH($J$14)&gt;=3))),AND($F$5=Settings!$AK$6,OR(AND(YEAR(GI$14)&gt;YEAR($J$14),12+MONTH(GI$14)-MONTH($J$14)&gt;=6),AND(YEAR(GI$14)=YEAR($J$14),MONTH(GI$14)-MONTH($J$14)&gt;=6)))),1,0)</f>
        <v>0</v>
      </c>
      <c r="GJ12" s="6">
        <f>IF(OR(AND($F$5=Settings!$AK$8,OR(YEAR(GJ$14)&lt;&gt;YEAR($J$14),MONTH(GJ$14)&lt;&gt;MONTH($J$14))),AND($F$5=Settings!$AK$7,OR(AND(YEAR(GJ$14)&gt;YEAR($J$14),12+MONTH(GJ$14)-MONTH($J$14)&gt;=3),AND(YEAR(GJ$14)=YEAR($J$14),MONTH(GJ$14)-MONTH($J$14)&gt;=3))),AND($F$5=Settings!$AK$6,OR(AND(YEAR(GJ$14)&gt;YEAR($J$14),12+MONTH(GJ$14)-MONTH($J$14)&gt;=6),AND(YEAR(GJ$14)=YEAR($J$14),MONTH(GJ$14)-MONTH($J$14)&gt;=6)))),1,0)</f>
        <v>0</v>
      </c>
      <c r="GK12" s="6">
        <f>IF(OR(AND($F$5=Settings!$AK$8,OR(YEAR(GK$14)&lt;&gt;YEAR($J$14),MONTH(GK$14)&lt;&gt;MONTH($J$14))),AND($F$5=Settings!$AK$7,OR(AND(YEAR(GK$14)&gt;YEAR($J$14),12+MONTH(GK$14)-MONTH($J$14)&gt;=3),AND(YEAR(GK$14)=YEAR($J$14),MONTH(GK$14)-MONTH($J$14)&gt;=3))),AND($F$5=Settings!$AK$6,OR(AND(YEAR(GK$14)&gt;YEAR($J$14),12+MONTH(GK$14)-MONTH($J$14)&gt;=6),AND(YEAR(GK$14)=YEAR($J$14),MONTH(GK$14)-MONTH($J$14)&gt;=6)))),1,0)</f>
        <v>0</v>
      </c>
      <c r="GL12" s="6">
        <f>IF(OR(AND($F$5=Settings!$AK$8,OR(YEAR(GL$14)&lt;&gt;YEAR($J$14),MONTH(GL$14)&lt;&gt;MONTH($J$14))),AND($F$5=Settings!$AK$7,OR(AND(YEAR(GL$14)&gt;YEAR($J$14),12+MONTH(GL$14)-MONTH($J$14)&gt;=3),AND(YEAR(GL$14)=YEAR($J$14),MONTH(GL$14)-MONTH($J$14)&gt;=3))),AND($F$5=Settings!$AK$6,OR(AND(YEAR(GL$14)&gt;YEAR($J$14),12+MONTH(GL$14)-MONTH($J$14)&gt;=6),AND(YEAR(GL$14)=YEAR($J$14),MONTH(GL$14)-MONTH($J$14)&gt;=6)))),1,0)</f>
        <v>0</v>
      </c>
      <c r="GM12" s="6">
        <f>IF(OR(AND($F$5=Settings!$AK$8,OR(YEAR(GM$14)&lt;&gt;YEAR($J$14),MONTH(GM$14)&lt;&gt;MONTH($J$14))),AND($F$5=Settings!$AK$7,OR(AND(YEAR(GM$14)&gt;YEAR($J$14),12+MONTH(GM$14)-MONTH($J$14)&gt;=3),AND(YEAR(GM$14)=YEAR($J$14),MONTH(GM$14)-MONTH($J$14)&gt;=3))),AND($F$5=Settings!$AK$6,OR(AND(YEAR(GM$14)&gt;YEAR($J$14),12+MONTH(GM$14)-MONTH($J$14)&gt;=6),AND(YEAR(GM$14)=YEAR($J$14),MONTH(GM$14)-MONTH($J$14)&gt;=6)))),1,0)</f>
        <v>0</v>
      </c>
      <c r="GN12" s="6">
        <f>IF(OR(AND($F$5=Settings!$AK$8,OR(YEAR(GN$14)&lt;&gt;YEAR($J$14),MONTH(GN$14)&lt;&gt;MONTH($J$14))),AND($F$5=Settings!$AK$7,OR(AND(YEAR(GN$14)&gt;YEAR($J$14),12+MONTH(GN$14)-MONTH($J$14)&gt;=3),AND(YEAR(GN$14)=YEAR($J$14),MONTH(GN$14)-MONTH($J$14)&gt;=3))),AND($F$5=Settings!$AK$6,OR(AND(YEAR(GN$14)&gt;YEAR($J$14),12+MONTH(GN$14)-MONTH($J$14)&gt;=6),AND(YEAR(GN$14)=YEAR($J$14),MONTH(GN$14)-MONTH($J$14)&gt;=6)))),1,0)</f>
        <v>0</v>
      </c>
      <c r="GO12" s="6">
        <f>IF(OR(AND($F$5=Settings!$AK$8,OR(YEAR(GO$14)&lt;&gt;YEAR($J$14),MONTH(GO$14)&lt;&gt;MONTH($J$14))),AND($F$5=Settings!$AK$7,OR(AND(YEAR(GO$14)&gt;YEAR($J$14),12+MONTH(GO$14)-MONTH($J$14)&gt;=3),AND(YEAR(GO$14)=YEAR($J$14),MONTH(GO$14)-MONTH($J$14)&gt;=3))),AND($F$5=Settings!$AK$6,OR(AND(YEAR(GO$14)&gt;YEAR($J$14),12+MONTH(GO$14)-MONTH($J$14)&gt;=6),AND(YEAR(GO$14)=YEAR($J$14),MONTH(GO$14)-MONTH($J$14)&gt;=6)))),1,0)</f>
        <v>0</v>
      </c>
      <c r="GP12" s="6">
        <f>IF(OR(AND($F$5=Settings!$AK$8,OR(YEAR(GP$14)&lt;&gt;YEAR($J$14),MONTH(GP$14)&lt;&gt;MONTH($J$14))),AND($F$5=Settings!$AK$7,OR(AND(YEAR(GP$14)&gt;YEAR($J$14),12+MONTH(GP$14)-MONTH($J$14)&gt;=3),AND(YEAR(GP$14)=YEAR($J$14),MONTH(GP$14)-MONTH($J$14)&gt;=3))),AND($F$5=Settings!$AK$6,OR(AND(YEAR(GP$14)&gt;YEAR($J$14),12+MONTH(GP$14)-MONTH($J$14)&gt;=6),AND(YEAR(GP$14)=YEAR($J$14),MONTH(GP$14)-MONTH($J$14)&gt;=6)))),1,0)</f>
        <v>0</v>
      </c>
      <c r="GQ12" s="6">
        <f>IF(OR(AND($F$5=Settings!$AK$8,OR(YEAR(GQ$14)&lt;&gt;YEAR($J$14),MONTH(GQ$14)&lt;&gt;MONTH($J$14))),AND($F$5=Settings!$AK$7,OR(AND(YEAR(GQ$14)&gt;YEAR($J$14),12+MONTH(GQ$14)-MONTH($J$14)&gt;=3),AND(YEAR(GQ$14)=YEAR($J$14),MONTH(GQ$14)-MONTH($J$14)&gt;=3))),AND($F$5=Settings!$AK$6,OR(AND(YEAR(GQ$14)&gt;YEAR($J$14),12+MONTH(GQ$14)-MONTH($J$14)&gt;=6),AND(YEAR(GQ$14)=YEAR($J$14),MONTH(GQ$14)-MONTH($J$14)&gt;=6)))),1,0)</f>
        <v>0</v>
      </c>
      <c r="GR12" s="6">
        <f>IF(OR(AND($F$5=Settings!$AK$8,OR(YEAR(GR$14)&lt;&gt;YEAR($J$14),MONTH(GR$14)&lt;&gt;MONTH($J$14))),AND($F$5=Settings!$AK$7,OR(AND(YEAR(GR$14)&gt;YEAR($J$14),12+MONTH(GR$14)-MONTH($J$14)&gt;=3),AND(YEAR(GR$14)=YEAR($J$14),MONTH(GR$14)-MONTH($J$14)&gt;=3))),AND($F$5=Settings!$AK$6,OR(AND(YEAR(GR$14)&gt;YEAR($J$14),12+MONTH(GR$14)-MONTH($J$14)&gt;=6),AND(YEAR(GR$14)=YEAR($J$14),MONTH(GR$14)-MONTH($J$14)&gt;=6)))),1,0)</f>
        <v>0</v>
      </c>
      <c r="GS12" s="6">
        <f>IF(OR(AND($F$5=Settings!$AK$8,OR(YEAR(GS$14)&lt;&gt;YEAR($J$14),MONTH(GS$14)&lt;&gt;MONTH($J$14))),AND($F$5=Settings!$AK$7,OR(AND(YEAR(GS$14)&gt;YEAR($J$14),12+MONTH(GS$14)-MONTH($J$14)&gt;=3),AND(YEAR(GS$14)=YEAR($J$14),MONTH(GS$14)-MONTH($J$14)&gt;=3))),AND($F$5=Settings!$AK$6,OR(AND(YEAR(GS$14)&gt;YEAR($J$14),12+MONTH(GS$14)-MONTH($J$14)&gt;=6),AND(YEAR(GS$14)=YEAR($J$14),MONTH(GS$14)-MONTH($J$14)&gt;=6)))),1,0)</f>
        <v>0</v>
      </c>
      <c r="GT12" s="6">
        <f>IF(OR(AND($F$5=Settings!$AK$8,OR(YEAR(GT$14)&lt;&gt;YEAR($J$14),MONTH(GT$14)&lt;&gt;MONTH($J$14))),AND($F$5=Settings!$AK$7,OR(AND(YEAR(GT$14)&gt;YEAR($J$14),12+MONTH(GT$14)-MONTH($J$14)&gt;=3),AND(YEAR(GT$14)=YEAR($J$14),MONTH(GT$14)-MONTH($J$14)&gt;=3))),AND($F$5=Settings!$AK$6,OR(AND(YEAR(GT$14)&gt;YEAR($J$14),12+MONTH(GT$14)-MONTH($J$14)&gt;=6),AND(YEAR(GT$14)=YEAR($J$14),MONTH(GT$14)-MONTH($J$14)&gt;=6)))),1,0)</f>
        <v>0</v>
      </c>
      <c r="GU12" s="6">
        <f>IF(OR(AND($F$5=Settings!$AK$8,OR(YEAR(GU$14)&lt;&gt;YEAR($J$14),MONTH(GU$14)&lt;&gt;MONTH($J$14))),AND($F$5=Settings!$AK$7,OR(AND(YEAR(GU$14)&gt;YEAR($J$14),12+MONTH(GU$14)-MONTH($J$14)&gt;=3),AND(YEAR(GU$14)=YEAR($J$14),MONTH(GU$14)-MONTH($J$14)&gt;=3))),AND($F$5=Settings!$AK$6,OR(AND(YEAR(GU$14)&gt;YEAR($J$14),12+MONTH(GU$14)-MONTH($J$14)&gt;=6),AND(YEAR(GU$14)=YEAR($J$14),MONTH(GU$14)-MONTH($J$14)&gt;=6)))),1,0)</f>
        <v>0</v>
      </c>
      <c r="GV12" s="6">
        <f>IF(OR(AND($F$5=Settings!$AK$8,OR(YEAR(GV$14)&lt;&gt;YEAR($J$14),MONTH(GV$14)&lt;&gt;MONTH($J$14))),AND($F$5=Settings!$AK$7,OR(AND(YEAR(GV$14)&gt;YEAR($J$14),12+MONTH(GV$14)-MONTH($J$14)&gt;=3),AND(YEAR(GV$14)=YEAR($J$14),MONTH(GV$14)-MONTH($J$14)&gt;=3))),AND($F$5=Settings!$AK$6,OR(AND(YEAR(GV$14)&gt;YEAR($J$14),12+MONTH(GV$14)-MONTH($J$14)&gt;=6),AND(YEAR(GV$14)=YEAR($J$14),MONTH(GV$14)-MONTH($J$14)&gt;=6)))),1,0)</f>
        <v>0</v>
      </c>
      <c r="GW12" s="6">
        <f>IF(OR(AND($F$5=Settings!$AK$8,OR(YEAR(GW$14)&lt;&gt;YEAR($J$14),MONTH(GW$14)&lt;&gt;MONTH($J$14))),AND($F$5=Settings!$AK$7,OR(AND(YEAR(GW$14)&gt;YEAR($J$14),12+MONTH(GW$14)-MONTH($J$14)&gt;=3),AND(YEAR(GW$14)=YEAR($J$14),MONTH(GW$14)-MONTH($J$14)&gt;=3))),AND($F$5=Settings!$AK$6,OR(AND(YEAR(GW$14)&gt;YEAR($J$14),12+MONTH(GW$14)-MONTH($J$14)&gt;=6),AND(YEAR(GW$14)=YEAR($J$14),MONTH(GW$14)-MONTH($J$14)&gt;=6)))),1,0)</f>
        <v>0</v>
      </c>
      <c r="GX12" s="6">
        <f>IF(OR(AND($F$5=Settings!$AK$8,OR(YEAR(GX$14)&lt;&gt;YEAR($J$14),MONTH(GX$14)&lt;&gt;MONTH($J$14))),AND($F$5=Settings!$AK$7,OR(AND(YEAR(GX$14)&gt;YEAR($J$14),12+MONTH(GX$14)-MONTH($J$14)&gt;=3),AND(YEAR(GX$14)=YEAR($J$14),MONTH(GX$14)-MONTH($J$14)&gt;=3))),AND($F$5=Settings!$AK$6,OR(AND(YEAR(GX$14)&gt;YEAR($J$14),12+MONTH(GX$14)-MONTH($J$14)&gt;=6),AND(YEAR(GX$14)=YEAR($J$14),MONTH(GX$14)-MONTH($J$14)&gt;=6)))),1,0)</f>
        <v>0</v>
      </c>
      <c r="GY12" s="6">
        <f>IF(OR(AND($F$5=Settings!$AK$8,OR(YEAR(GY$14)&lt;&gt;YEAR($J$14),MONTH(GY$14)&lt;&gt;MONTH($J$14))),AND($F$5=Settings!$AK$7,OR(AND(YEAR(GY$14)&gt;YEAR($J$14),12+MONTH(GY$14)-MONTH($J$14)&gt;=3),AND(YEAR(GY$14)=YEAR($J$14),MONTH(GY$14)-MONTH($J$14)&gt;=3))),AND($F$5=Settings!$AK$6,OR(AND(YEAR(GY$14)&gt;YEAR($J$14),12+MONTH(GY$14)-MONTH($J$14)&gt;=6),AND(YEAR(GY$14)=YEAR($J$14),MONTH(GY$14)-MONTH($J$14)&gt;=6)))),1,0)</f>
        <v>0</v>
      </c>
      <c r="GZ12" s="6">
        <f>IF(OR(AND($F$5=Settings!$AK$8,OR(YEAR(GZ$14)&lt;&gt;YEAR($J$14),MONTH(GZ$14)&lt;&gt;MONTH($J$14))),AND($F$5=Settings!$AK$7,OR(AND(YEAR(GZ$14)&gt;YEAR($J$14),12+MONTH(GZ$14)-MONTH($J$14)&gt;=3),AND(YEAR(GZ$14)=YEAR($J$14),MONTH(GZ$14)-MONTH($J$14)&gt;=3))),AND($F$5=Settings!$AK$6,OR(AND(YEAR(GZ$14)&gt;YEAR($J$14),12+MONTH(GZ$14)-MONTH($J$14)&gt;=6),AND(YEAR(GZ$14)=YEAR($J$14),MONTH(GZ$14)-MONTH($J$14)&gt;=6)))),1,0)</f>
        <v>0</v>
      </c>
      <c r="HA12" s="6">
        <f>IF(OR(AND($F$5=Settings!$AK$8,OR(YEAR(HA$14)&lt;&gt;YEAR($J$14),MONTH(HA$14)&lt;&gt;MONTH($J$14))),AND($F$5=Settings!$AK$7,OR(AND(YEAR(HA$14)&gt;YEAR($J$14),12+MONTH(HA$14)-MONTH($J$14)&gt;=3),AND(YEAR(HA$14)=YEAR($J$14),MONTH(HA$14)-MONTH($J$14)&gt;=3))),AND($F$5=Settings!$AK$6,OR(AND(YEAR(HA$14)&gt;YEAR($J$14),12+MONTH(HA$14)-MONTH($J$14)&gt;=6),AND(YEAR(HA$14)=YEAR($J$14),MONTH(HA$14)-MONTH($J$14)&gt;=6)))),1,0)</f>
        <v>0</v>
      </c>
      <c r="HB12" s="6">
        <f>IF(OR(AND($F$5=Settings!$AK$8,OR(YEAR(HB$14)&lt;&gt;YEAR($J$14),MONTH(HB$14)&lt;&gt;MONTH($J$14))),AND($F$5=Settings!$AK$7,OR(AND(YEAR(HB$14)&gt;YEAR($J$14),12+MONTH(HB$14)-MONTH($J$14)&gt;=3),AND(YEAR(HB$14)=YEAR($J$14),MONTH(HB$14)-MONTH($J$14)&gt;=3))),AND($F$5=Settings!$AK$6,OR(AND(YEAR(HB$14)&gt;YEAR($J$14),12+MONTH(HB$14)-MONTH($J$14)&gt;=6),AND(YEAR(HB$14)=YEAR($J$14),MONTH(HB$14)-MONTH($J$14)&gt;=6)))),1,0)</f>
        <v>0</v>
      </c>
      <c r="HC12" s="6">
        <f>IF(OR(AND($F$5=Settings!$AK$8,OR(YEAR(HC$14)&lt;&gt;YEAR($J$14),MONTH(HC$14)&lt;&gt;MONTH($J$14))),AND($F$5=Settings!$AK$7,OR(AND(YEAR(HC$14)&gt;YEAR($J$14),12+MONTH(HC$14)-MONTH($J$14)&gt;=3),AND(YEAR(HC$14)=YEAR($J$14),MONTH(HC$14)-MONTH($J$14)&gt;=3))),AND($F$5=Settings!$AK$6,OR(AND(YEAR(HC$14)&gt;YEAR($J$14),12+MONTH(HC$14)-MONTH($J$14)&gt;=6),AND(YEAR(HC$14)=YEAR($J$14),MONTH(HC$14)-MONTH($J$14)&gt;=6)))),1,0)</f>
        <v>0</v>
      </c>
      <c r="HD12" s="6">
        <f>IF(OR(AND($F$5=Settings!$AK$8,OR(YEAR(HD$14)&lt;&gt;YEAR($J$14),MONTH(HD$14)&lt;&gt;MONTH($J$14))),AND($F$5=Settings!$AK$7,OR(AND(YEAR(HD$14)&gt;YEAR($J$14),12+MONTH(HD$14)-MONTH($J$14)&gt;=3),AND(YEAR(HD$14)=YEAR($J$14),MONTH(HD$14)-MONTH($J$14)&gt;=3))),AND($F$5=Settings!$AK$6,OR(AND(YEAR(HD$14)&gt;YEAR($J$14),12+MONTH(HD$14)-MONTH($J$14)&gt;=6),AND(YEAR(HD$14)=YEAR($J$14),MONTH(HD$14)-MONTH($J$14)&gt;=6)))),1,0)</f>
        <v>0</v>
      </c>
      <c r="HE12" s="6">
        <f>IF(OR(AND($F$5=Settings!$AK$8,OR(YEAR(HE$14)&lt;&gt;YEAR($J$14),MONTH(HE$14)&lt;&gt;MONTH($J$14))),AND($F$5=Settings!$AK$7,OR(AND(YEAR(HE$14)&gt;YEAR($J$14),12+MONTH(HE$14)-MONTH($J$14)&gt;=3),AND(YEAR(HE$14)=YEAR($J$14),MONTH(HE$14)-MONTH($J$14)&gt;=3))),AND($F$5=Settings!$AK$6,OR(AND(YEAR(HE$14)&gt;YEAR($J$14),12+MONTH(HE$14)-MONTH($J$14)&gt;=6),AND(YEAR(HE$14)=YEAR($J$14),MONTH(HE$14)-MONTH($J$14)&gt;=6)))),1,0)</f>
        <v>0</v>
      </c>
      <c r="HF12" s="6">
        <f>IF(OR(AND($F$5=Settings!$AK$8,OR(YEAR(HF$14)&lt;&gt;YEAR($J$14),MONTH(HF$14)&lt;&gt;MONTH($J$14))),AND($F$5=Settings!$AK$7,OR(AND(YEAR(HF$14)&gt;YEAR($J$14),12+MONTH(HF$14)-MONTH($J$14)&gt;=3),AND(YEAR(HF$14)=YEAR($J$14),MONTH(HF$14)-MONTH($J$14)&gt;=3))),AND($F$5=Settings!$AK$6,OR(AND(YEAR(HF$14)&gt;YEAR($J$14),12+MONTH(HF$14)-MONTH($J$14)&gt;=6),AND(YEAR(HF$14)=YEAR($J$14),MONTH(HF$14)-MONTH($J$14)&gt;=6)))),1,0)</f>
        <v>0</v>
      </c>
      <c r="HG12" s="6">
        <f>IF(OR(AND($F$5=Settings!$AK$8,OR(YEAR(HG$14)&lt;&gt;YEAR($J$14),MONTH(HG$14)&lt;&gt;MONTH($J$14))),AND($F$5=Settings!$AK$7,OR(AND(YEAR(HG$14)&gt;YEAR($J$14),12+MONTH(HG$14)-MONTH($J$14)&gt;=3),AND(YEAR(HG$14)=YEAR($J$14),MONTH(HG$14)-MONTH($J$14)&gt;=3))),AND($F$5=Settings!$AK$6,OR(AND(YEAR(HG$14)&gt;YEAR($J$14),12+MONTH(HG$14)-MONTH($J$14)&gt;=6),AND(YEAR(HG$14)=YEAR($J$14),MONTH(HG$14)-MONTH($J$14)&gt;=6)))),1,0)</f>
        <v>0</v>
      </c>
      <c r="HH12" s="6">
        <f>IF(OR(AND($F$5=Settings!$AK$8,OR(YEAR(HH$14)&lt;&gt;YEAR($J$14),MONTH(HH$14)&lt;&gt;MONTH($J$14))),AND($F$5=Settings!$AK$7,OR(AND(YEAR(HH$14)&gt;YEAR($J$14),12+MONTH(HH$14)-MONTH($J$14)&gt;=3),AND(YEAR(HH$14)=YEAR($J$14),MONTH(HH$14)-MONTH($J$14)&gt;=3))),AND($F$5=Settings!$AK$6,OR(AND(YEAR(HH$14)&gt;YEAR($J$14),12+MONTH(HH$14)-MONTH($J$14)&gt;=6),AND(YEAR(HH$14)=YEAR($J$14),MONTH(HH$14)-MONTH($J$14)&gt;=6)))),1,0)</f>
        <v>0</v>
      </c>
      <c r="HI12" s="6">
        <f>IF(OR(AND($F$5=Settings!$AK$8,OR(YEAR(HI$14)&lt;&gt;YEAR($J$14),MONTH(HI$14)&lt;&gt;MONTH($J$14))),AND($F$5=Settings!$AK$7,OR(AND(YEAR(HI$14)&gt;YEAR($J$14),12+MONTH(HI$14)-MONTH($J$14)&gt;=3),AND(YEAR(HI$14)=YEAR($J$14),MONTH(HI$14)-MONTH($J$14)&gt;=3))),AND($F$5=Settings!$AK$6,OR(AND(YEAR(HI$14)&gt;YEAR($J$14),12+MONTH(HI$14)-MONTH($J$14)&gt;=6),AND(YEAR(HI$14)=YEAR($J$14),MONTH(HI$14)-MONTH($J$14)&gt;=6)))),1,0)</f>
        <v>0</v>
      </c>
      <c r="HJ12" s="6">
        <f>IF(OR(AND($F$5=Settings!$AK$8,OR(YEAR(HJ$14)&lt;&gt;YEAR($J$14),MONTH(HJ$14)&lt;&gt;MONTH($J$14))),AND($F$5=Settings!$AK$7,OR(AND(YEAR(HJ$14)&gt;YEAR($J$14),12+MONTH(HJ$14)-MONTH($J$14)&gt;=3),AND(YEAR(HJ$14)=YEAR($J$14),MONTH(HJ$14)-MONTH($J$14)&gt;=3))),AND($F$5=Settings!$AK$6,OR(AND(YEAR(HJ$14)&gt;YEAR($J$14),12+MONTH(HJ$14)-MONTH($J$14)&gt;=6),AND(YEAR(HJ$14)=YEAR($J$14),MONTH(HJ$14)-MONTH($J$14)&gt;=6)))),1,0)</f>
        <v>0</v>
      </c>
      <c r="HK12" s="6">
        <f>IF(OR(AND($F$5=Settings!$AK$8,OR(YEAR(HK$14)&lt;&gt;YEAR($J$14),MONTH(HK$14)&lt;&gt;MONTH($J$14))),AND($F$5=Settings!$AK$7,OR(AND(YEAR(HK$14)&gt;YEAR($J$14),12+MONTH(HK$14)-MONTH($J$14)&gt;=3),AND(YEAR(HK$14)=YEAR($J$14),MONTH(HK$14)-MONTH($J$14)&gt;=3))),AND($F$5=Settings!$AK$6,OR(AND(YEAR(HK$14)&gt;YEAR($J$14),12+MONTH(HK$14)-MONTH($J$14)&gt;=6),AND(YEAR(HK$14)=YEAR($J$14),MONTH(HK$14)-MONTH($J$14)&gt;=6)))),1,0)</f>
        <v>0</v>
      </c>
      <c r="HL12" s="6">
        <f>IF(OR(AND($F$5=Settings!$AK$8,OR(YEAR(HL$14)&lt;&gt;YEAR($J$14),MONTH(HL$14)&lt;&gt;MONTH($J$14))),AND($F$5=Settings!$AK$7,OR(AND(YEAR(HL$14)&gt;YEAR($J$14),12+MONTH(HL$14)-MONTH($J$14)&gt;=3),AND(YEAR(HL$14)=YEAR($J$14),MONTH(HL$14)-MONTH($J$14)&gt;=3))),AND($F$5=Settings!$AK$6,OR(AND(YEAR(HL$14)&gt;YEAR($J$14),12+MONTH(HL$14)-MONTH($J$14)&gt;=6),AND(YEAR(HL$14)=YEAR($J$14),MONTH(HL$14)-MONTH($J$14)&gt;=6)))),1,0)</f>
        <v>0</v>
      </c>
      <c r="HM12" s="6">
        <f>IF(OR(AND($F$5=Settings!$AK$8,OR(YEAR(HM$14)&lt;&gt;YEAR($J$14),MONTH(HM$14)&lt;&gt;MONTH($J$14))),AND($F$5=Settings!$AK$7,OR(AND(YEAR(HM$14)&gt;YEAR($J$14),12+MONTH(HM$14)-MONTH($J$14)&gt;=3),AND(YEAR(HM$14)=YEAR($J$14),MONTH(HM$14)-MONTH($J$14)&gt;=3))),AND($F$5=Settings!$AK$6,OR(AND(YEAR(HM$14)&gt;YEAR($J$14),12+MONTH(HM$14)-MONTH($J$14)&gt;=6),AND(YEAR(HM$14)=YEAR($J$14),MONTH(HM$14)-MONTH($J$14)&gt;=6)))),1,0)</f>
        <v>0</v>
      </c>
      <c r="HN12" s="6">
        <f>IF(OR(AND($F$5=Settings!$AK$8,OR(YEAR(HN$14)&lt;&gt;YEAR($J$14),MONTH(HN$14)&lt;&gt;MONTH($J$14))),AND($F$5=Settings!$AK$7,OR(AND(YEAR(HN$14)&gt;YEAR($J$14),12+MONTH(HN$14)-MONTH($J$14)&gt;=3),AND(YEAR(HN$14)=YEAR($J$14),MONTH(HN$14)-MONTH($J$14)&gt;=3))),AND($F$5=Settings!$AK$6,OR(AND(YEAR(HN$14)&gt;YEAR($J$14),12+MONTH(HN$14)-MONTH($J$14)&gt;=6),AND(YEAR(HN$14)=YEAR($J$14),MONTH(HN$14)-MONTH($J$14)&gt;=6)))),1,0)</f>
        <v>0</v>
      </c>
      <c r="HO12" s="6">
        <f>IF(OR(AND($F$5=Settings!$AK$8,OR(YEAR(HO$14)&lt;&gt;YEAR($J$14),MONTH(HO$14)&lt;&gt;MONTH($J$14))),AND($F$5=Settings!$AK$7,OR(AND(YEAR(HO$14)&gt;YEAR($J$14),12+MONTH(HO$14)-MONTH($J$14)&gt;=3),AND(YEAR(HO$14)=YEAR($J$14),MONTH(HO$14)-MONTH($J$14)&gt;=3))),AND($F$5=Settings!$AK$6,OR(AND(YEAR(HO$14)&gt;YEAR($J$14),12+MONTH(HO$14)-MONTH($J$14)&gt;=6),AND(YEAR(HO$14)=YEAR($J$14),MONTH(HO$14)-MONTH($J$14)&gt;=6)))),1,0)</f>
        <v>0</v>
      </c>
      <c r="HP12" s="6">
        <f>IF(OR(AND($F$5=Settings!$AK$8,OR(YEAR(HP$14)&lt;&gt;YEAR($J$14),MONTH(HP$14)&lt;&gt;MONTH($J$14))),AND($F$5=Settings!$AK$7,OR(AND(YEAR(HP$14)&gt;YEAR($J$14),12+MONTH(HP$14)-MONTH($J$14)&gt;=3),AND(YEAR(HP$14)=YEAR($J$14),MONTH(HP$14)-MONTH($J$14)&gt;=3))),AND($F$5=Settings!$AK$6,OR(AND(YEAR(HP$14)&gt;YEAR($J$14),12+MONTH(HP$14)-MONTH($J$14)&gt;=6),AND(YEAR(HP$14)=YEAR($J$14),MONTH(HP$14)-MONTH($J$14)&gt;=6)))),1,0)</f>
        <v>0</v>
      </c>
      <c r="HQ12" s="6">
        <f>IF(OR(AND($F$5=Settings!$AK$8,OR(YEAR(HQ$14)&lt;&gt;YEAR($J$14),MONTH(HQ$14)&lt;&gt;MONTH($J$14))),AND($F$5=Settings!$AK$7,OR(AND(YEAR(HQ$14)&gt;YEAR($J$14),12+MONTH(HQ$14)-MONTH($J$14)&gt;=3),AND(YEAR(HQ$14)=YEAR($J$14),MONTH(HQ$14)-MONTH($J$14)&gt;=3))),AND($F$5=Settings!$AK$6,OR(AND(YEAR(HQ$14)&gt;YEAR($J$14),12+MONTH(HQ$14)-MONTH($J$14)&gt;=6),AND(YEAR(HQ$14)=YEAR($J$14),MONTH(HQ$14)-MONTH($J$14)&gt;=6)))),1,0)</f>
        <v>0</v>
      </c>
      <c r="HR12" s="6">
        <f>IF(OR(AND($F$5=Settings!$AK$8,OR(YEAR(HR$14)&lt;&gt;YEAR($J$14),MONTH(HR$14)&lt;&gt;MONTH($J$14))),AND($F$5=Settings!$AK$7,OR(AND(YEAR(HR$14)&gt;YEAR($J$14),12+MONTH(HR$14)-MONTH($J$14)&gt;=3),AND(YEAR(HR$14)=YEAR($J$14),MONTH(HR$14)-MONTH($J$14)&gt;=3))),AND($F$5=Settings!$AK$6,OR(AND(YEAR(HR$14)&gt;YEAR($J$14),12+MONTH(HR$14)-MONTH($J$14)&gt;=6),AND(YEAR(HR$14)=YEAR($J$14),MONTH(HR$14)-MONTH($J$14)&gt;=6)))),1,0)</f>
        <v>0</v>
      </c>
      <c r="HS12" s="6">
        <f>IF(OR(AND($F$5=Settings!$AK$8,OR(YEAR(HS$14)&lt;&gt;YEAR($J$14),MONTH(HS$14)&lt;&gt;MONTH($J$14))),AND($F$5=Settings!$AK$7,OR(AND(YEAR(HS$14)&gt;YEAR($J$14),12+MONTH(HS$14)-MONTH($J$14)&gt;=3),AND(YEAR(HS$14)=YEAR($J$14),MONTH(HS$14)-MONTH($J$14)&gt;=3))),AND($F$5=Settings!$AK$6,OR(AND(YEAR(HS$14)&gt;YEAR($J$14),12+MONTH(HS$14)-MONTH($J$14)&gt;=6),AND(YEAR(HS$14)=YEAR($J$14),MONTH(HS$14)-MONTH($J$14)&gt;=6)))),1,0)</f>
        <v>0</v>
      </c>
      <c r="HT12" s="6">
        <f>IF(OR(AND($F$5=Settings!$AK$8,OR(YEAR(HT$14)&lt;&gt;YEAR($J$14),MONTH(HT$14)&lt;&gt;MONTH($J$14))),AND($F$5=Settings!$AK$7,OR(AND(YEAR(HT$14)&gt;YEAR($J$14),12+MONTH(HT$14)-MONTH($J$14)&gt;=3),AND(YEAR(HT$14)=YEAR($J$14),MONTH(HT$14)-MONTH($J$14)&gt;=3))),AND($F$5=Settings!$AK$6,OR(AND(YEAR(HT$14)&gt;YEAR($J$14),12+MONTH(HT$14)-MONTH($J$14)&gt;=6),AND(YEAR(HT$14)=YEAR($J$14),MONTH(HT$14)-MONTH($J$14)&gt;=6)))),1,0)</f>
        <v>0</v>
      </c>
      <c r="HU12" s="6">
        <f>IF(OR(AND($F$5=Settings!$AK$8,OR(YEAR(HU$14)&lt;&gt;YEAR($J$14),MONTH(HU$14)&lt;&gt;MONTH($J$14))),AND($F$5=Settings!$AK$7,OR(AND(YEAR(HU$14)&gt;YEAR($J$14),12+MONTH(HU$14)-MONTH($J$14)&gt;=3),AND(YEAR(HU$14)=YEAR($J$14),MONTH(HU$14)-MONTH($J$14)&gt;=3))),AND($F$5=Settings!$AK$6,OR(AND(YEAR(HU$14)&gt;YEAR($J$14),12+MONTH(HU$14)-MONTH($J$14)&gt;=6),AND(YEAR(HU$14)=YEAR($J$14),MONTH(HU$14)-MONTH($J$14)&gt;=6)))),1,0)</f>
        <v>0</v>
      </c>
      <c r="HV12" s="6">
        <f>IF(OR(AND($F$5=Settings!$AK$8,OR(YEAR(HV$14)&lt;&gt;YEAR($J$14),MONTH(HV$14)&lt;&gt;MONTH($J$14))),AND($F$5=Settings!$AK$7,OR(AND(YEAR(HV$14)&gt;YEAR($J$14),12+MONTH(HV$14)-MONTH($J$14)&gt;=3),AND(YEAR(HV$14)=YEAR($J$14),MONTH(HV$14)-MONTH($J$14)&gt;=3))),AND($F$5=Settings!$AK$6,OR(AND(YEAR(HV$14)&gt;YEAR($J$14),12+MONTH(HV$14)-MONTH($J$14)&gt;=6),AND(YEAR(HV$14)=YEAR($J$14),MONTH(HV$14)-MONTH($J$14)&gt;=6)))),1,0)</f>
        <v>0</v>
      </c>
      <c r="HW12" s="6">
        <f>IF(OR(AND($F$5=Settings!$AK$8,OR(YEAR(HW$14)&lt;&gt;YEAR($J$14),MONTH(HW$14)&lt;&gt;MONTH($J$14))),AND($F$5=Settings!$AK$7,OR(AND(YEAR(HW$14)&gt;YEAR($J$14),12+MONTH(HW$14)-MONTH($J$14)&gt;=3),AND(YEAR(HW$14)=YEAR($J$14),MONTH(HW$14)-MONTH($J$14)&gt;=3))),AND($F$5=Settings!$AK$6,OR(AND(YEAR(HW$14)&gt;YEAR($J$14),12+MONTH(HW$14)-MONTH($J$14)&gt;=6),AND(YEAR(HW$14)=YEAR($J$14),MONTH(HW$14)-MONTH($J$14)&gt;=6)))),1,0)</f>
        <v>0</v>
      </c>
      <c r="HX12" s="6">
        <f>IF(OR(AND($F$5=Settings!$AK$8,OR(YEAR(HX$14)&lt;&gt;YEAR($J$14),MONTH(HX$14)&lt;&gt;MONTH($J$14))),AND($F$5=Settings!$AK$7,OR(AND(YEAR(HX$14)&gt;YEAR($J$14),12+MONTH(HX$14)-MONTH($J$14)&gt;=3),AND(YEAR(HX$14)=YEAR($J$14),MONTH(HX$14)-MONTH($J$14)&gt;=3))),AND($F$5=Settings!$AK$6,OR(AND(YEAR(HX$14)&gt;YEAR($J$14),12+MONTH(HX$14)-MONTH($J$14)&gt;=6),AND(YEAR(HX$14)=YEAR($J$14),MONTH(HX$14)-MONTH($J$14)&gt;=6)))),1,0)</f>
        <v>0</v>
      </c>
      <c r="HY12" s="6">
        <f>IF(OR(AND($F$5=Settings!$AK$8,OR(YEAR(HY$14)&lt;&gt;YEAR($J$14),MONTH(HY$14)&lt;&gt;MONTH($J$14))),AND($F$5=Settings!$AK$7,OR(AND(YEAR(HY$14)&gt;YEAR($J$14),12+MONTH(HY$14)-MONTH($J$14)&gt;=3),AND(YEAR(HY$14)=YEAR($J$14),MONTH(HY$14)-MONTH($J$14)&gt;=3))),AND($F$5=Settings!$AK$6,OR(AND(YEAR(HY$14)&gt;YEAR($J$14),12+MONTH(HY$14)-MONTH($J$14)&gt;=6),AND(YEAR(HY$14)=YEAR($J$14),MONTH(HY$14)-MONTH($J$14)&gt;=6)))),1,0)</f>
        <v>0</v>
      </c>
      <c r="HZ12" s="6">
        <f>IF(OR(AND($F$5=Settings!$AK$8,OR(YEAR(HZ$14)&lt;&gt;YEAR($J$14),MONTH(HZ$14)&lt;&gt;MONTH($J$14))),AND($F$5=Settings!$AK$7,OR(AND(YEAR(HZ$14)&gt;YEAR($J$14),12+MONTH(HZ$14)-MONTH($J$14)&gt;=3),AND(YEAR(HZ$14)=YEAR($J$14),MONTH(HZ$14)-MONTH($J$14)&gt;=3))),AND($F$5=Settings!$AK$6,OR(AND(YEAR(HZ$14)&gt;YEAR($J$14),12+MONTH(HZ$14)-MONTH($J$14)&gt;=6),AND(YEAR(HZ$14)=YEAR($J$14),MONTH(HZ$14)-MONTH($J$14)&gt;=6)))),1,0)</f>
        <v>0</v>
      </c>
      <c r="IA12" s="6">
        <f>IF(OR(AND($F$5=Settings!$AK$8,OR(YEAR(IA$14)&lt;&gt;YEAR($J$14),MONTH(IA$14)&lt;&gt;MONTH($J$14))),AND($F$5=Settings!$AK$7,OR(AND(YEAR(IA$14)&gt;YEAR($J$14),12+MONTH(IA$14)-MONTH($J$14)&gt;=3),AND(YEAR(IA$14)=YEAR($J$14),MONTH(IA$14)-MONTH($J$14)&gt;=3))),AND($F$5=Settings!$AK$6,OR(AND(YEAR(IA$14)&gt;YEAR($J$14),12+MONTH(IA$14)-MONTH($J$14)&gt;=6),AND(YEAR(IA$14)=YEAR($J$14),MONTH(IA$14)-MONTH($J$14)&gt;=6)))),1,0)</f>
        <v>0</v>
      </c>
      <c r="IB12" s="6">
        <f>IF(OR(AND($F$5=Settings!$AK$8,OR(YEAR(IB$14)&lt;&gt;YEAR($J$14),MONTH(IB$14)&lt;&gt;MONTH($J$14))),AND($F$5=Settings!$AK$7,OR(AND(YEAR(IB$14)&gt;YEAR($J$14),12+MONTH(IB$14)-MONTH($J$14)&gt;=3),AND(YEAR(IB$14)=YEAR($J$14),MONTH(IB$14)-MONTH($J$14)&gt;=3))),AND($F$5=Settings!$AK$6,OR(AND(YEAR(IB$14)&gt;YEAR($J$14),12+MONTH(IB$14)-MONTH($J$14)&gt;=6),AND(YEAR(IB$14)=YEAR($J$14),MONTH(IB$14)-MONTH($J$14)&gt;=6)))),1,0)</f>
        <v>0</v>
      </c>
      <c r="IC12" s="6">
        <f>IF(OR(AND($F$5=Settings!$AK$8,OR(YEAR(IC$14)&lt;&gt;YEAR($J$14),MONTH(IC$14)&lt;&gt;MONTH($J$14))),AND($F$5=Settings!$AK$7,OR(AND(YEAR(IC$14)&gt;YEAR($J$14),12+MONTH(IC$14)-MONTH($J$14)&gt;=3),AND(YEAR(IC$14)=YEAR($J$14),MONTH(IC$14)-MONTH($J$14)&gt;=3))),AND($F$5=Settings!$AK$6,OR(AND(YEAR(IC$14)&gt;YEAR($J$14),12+MONTH(IC$14)-MONTH($J$14)&gt;=6),AND(YEAR(IC$14)=YEAR($J$14),MONTH(IC$14)-MONTH($J$14)&gt;=6)))),1,0)</f>
        <v>0</v>
      </c>
      <c r="ID12" s="6">
        <f>IF(OR(AND($F$5=Settings!$AK$8,OR(YEAR(ID$14)&lt;&gt;YEAR($J$14),MONTH(ID$14)&lt;&gt;MONTH($J$14))),AND($F$5=Settings!$AK$7,OR(AND(YEAR(ID$14)&gt;YEAR($J$14),12+MONTH(ID$14)-MONTH($J$14)&gt;=3),AND(YEAR(ID$14)=YEAR($J$14),MONTH(ID$14)-MONTH($J$14)&gt;=3))),AND($F$5=Settings!$AK$6,OR(AND(YEAR(ID$14)&gt;YEAR($J$14),12+MONTH(ID$14)-MONTH($J$14)&gt;=6),AND(YEAR(ID$14)=YEAR($J$14),MONTH(ID$14)-MONTH($J$14)&gt;=6)))),1,0)</f>
        <v>0</v>
      </c>
      <c r="IE12" s="6">
        <f>IF(OR(AND($F$5=Settings!$AK$8,OR(YEAR(IE$14)&lt;&gt;YEAR($J$14),MONTH(IE$14)&lt;&gt;MONTH($J$14))),AND($F$5=Settings!$AK$7,OR(AND(YEAR(IE$14)&gt;YEAR($J$14),12+MONTH(IE$14)-MONTH($J$14)&gt;=3),AND(YEAR(IE$14)=YEAR($J$14),MONTH(IE$14)-MONTH($J$14)&gt;=3))),AND($F$5=Settings!$AK$6,OR(AND(YEAR(IE$14)&gt;YEAR($J$14),12+MONTH(IE$14)-MONTH($J$14)&gt;=6),AND(YEAR(IE$14)=YEAR($J$14),MONTH(IE$14)-MONTH($J$14)&gt;=6)))),1,0)</f>
        <v>0</v>
      </c>
      <c r="IF12" s="6">
        <f>IF(OR(AND($F$5=Settings!$AK$8,OR(YEAR(IF$14)&lt;&gt;YEAR($J$14),MONTH(IF$14)&lt;&gt;MONTH($J$14))),AND($F$5=Settings!$AK$7,OR(AND(YEAR(IF$14)&gt;YEAR($J$14),12+MONTH(IF$14)-MONTH($J$14)&gt;=3),AND(YEAR(IF$14)=YEAR($J$14),MONTH(IF$14)-MONTH($J$14)&gt;=3))),AND($F$5=Settings!$AK$6,OR(AND(YEAR(IF$14)&gt;YEAR($J$14),12+MONTH(IF$14)-MONTH($J$14)&gt;=6),AND(YEAR(IF$14)=YEAR($J$14),MONTH(IF$14)-MONTH($J$14)&gt;=6)))),1,0)</f>
        <v>0</v>
      </c>
      <c r="IG12" s="6">
        <f>IF(OR(AND($F$5=Settings!$AK$8,OR(YEAR(IG$14)&lt;&gt;YEAR($J$14),MONTH(IG$14)&lt;&gt;MONTH($J$14))),AND($F$5=Settings!$AK$7,OR(AND(YEAR(IG$14)&gt;YEAR($J$14),12+MONTH(IG$14)-MONTH($J$14)&gt;=3),AND(YEAR(IG$14)=YEAR($J$14),MONTH(IG$14)-MONTH($J$14)&gt;=3))),AND($F$5=Settings!$AK$6,OR(AND(YEAR(IG$14)&gt;YEAR($J$14),12+MONTH(IG$14)-MONTH($J$14)&gt;=6),AND(YEAR(IG$14)=YEAR($J$14),MONTH(IG$14)-MONTH($J$14)&gt;=6)))),1,0)</f>
        <v>0</v>
      </c>
      <c r="IH12" s="6">
        <f>IF(OR(AND($F$5=Settings!$AK$8,OR(YEAR(IH$14)&lt;&gt;YEAR($J$14),MONTH(IH$14)&lt;&gt;MONTH($J$14))),AND($F$5=Settings!$AK$7,OR(AND(YEAR(IH$14)&gt;YEAR($J$14),12+MONTH(IH$14)-MONTH($J$14)&gt;=3),AND(YEAR(IH$14)=YEAR($J$14),MONTH(IH$14)-MONTH($J$14)&gt;=3))),AND($F$5=Settings!$AK$6,OR(AND(YEAR(IH$14)&gt;YEAR($J$14),12+MONTH(IH$14)-MONTH($J$14)&gt;=6),AND(YEAR(IH$14)=YEAR($J$14),MONTH(IH$14)-MONTH($J$14)&gt;=6)))),1,0)</f>
        <v>0</v>
      </c>
      <c r="II12" s="6">
        <f>IF(OR(AND($F$5=Settings!$AK$8,OR(YEAR(II$14)&lt;&gt;YEAR($J$14),MONTH(II$14)&lt;&gt;MONTH($J$14))),AND($F$5=Settings!$AK$7,OR(AND(YEAR(II$14)&gt;YEAR($J$14),12+MONTH(II$14)-MONTH($J$14)&gt;=3),AND(YEAR(II$14)=YEAR($J$14),MONTH(II$14)-MONTH($J$14)&gt;=3))),AND($F$5=Settings!$AK$6,OR(AND(YEAR(II$14)&gt;YEAR($J$14),12+MONTH(II$14)-MONTH($J$14)&gt;=6),AND(YEAR(II$14)=YEAR($J$14),MONTH(II$14)-MONTH($J$14)&gt;=6)))),1,0)</f>
        <v>0</v>
      </c>
      <c r="IJ12" s="6">
        <f>IF(OR(AND($F$5=Settings!$AK$8,OR(YEAR(IJ$14)&lt;&gt;YEAR($J$14),MONTH(IJ$14)&lt;&gt;MONTH($J$14))),AND($F$5=Settings!$AK$7,OR(AND(YEAR(IJ$14)&gt;YEAR($J$14),12+MONTH(IJ$14)-MONTH($J$14)&gt;=3),AND(YEAR(IJ$14)=YEAR($J$14),MONTH(IJ$14)-MONTH($J$14)&gt;=3))),AND($F$5=Settings!$AK$6,OR(AND(YEAR(IJ$14)&gt;YEAR($J$14),12+MONTH(IJ$14)-MONTH($J$14)&gt;=6),AND(YEAR(IJ$14)=YEAR($J$14),MONTH(IJ$14)-MONTH($J$14)&gt;=6)))),1,0)</f>
        <v>0</v>
      </c>
      <c r="IK12" s="6">
        <f>IF(OR(AND($F$5=Settings!$AK$8,OR(YEAR(IK$14)&lt;&gt;YEAR($J$14),MONTH(IK$14)&lt;&gt;MONTH($J$14))),AND($F$5=Settings!$AK$7,OR(AND(YEAR(IK$14)&gt;YEAR($J$14),12+MONTH(IK$14)-MONTH($J$14)&gt;=3),AND(YEAR(IK$14)=YEAR($J$14),MONTH(IK$14)-MONTH($J$14)&gt;=3))),AND($F$5=Settings!$AK$6,OR(AND(YEAR(IK$14)&gt;YEAR($J$14),12+MONTH(IK$14)-MONTH($J$14)&gt;=6),AND(YEAR(IK$14)=YEAR($J$14),MONTH(IK$14)-MONTH($J$14)&gt;=6)))),1,0)</f>
        <v>0</v>
      </c>
      <c r="IL12" s="6">
        <f>IF(OR(AND($F$5=Settings!$AK$8,OR(YEAR(IL$14)&lt;&gt;YEAR($J$14),MONTH(IL$14)&lt;&gt;MONTH($J$14))),AND($F$5=Settings!$AK$7,OR(AND(YEAR(IL$14)&gt;YEAR($J$14),12+MONTH(IL$14)-MONTH($J$14)&gt;=3),AND(YEAR(IL$14)=YEAR($J$14),MONTH(IL$14)-MONTH($J$14)&gt;=3))),AND($F$5=Settings!$AK$6,OR(AND(YEAR(IL$14)&gt;YEAR($J$14),12+MONTH(IL$14)-MONTH($J$14)&gt;=6),AND(YEAR(IL$14)=YEAR($J$14),MONTH(IL$14)-MONTH($J$14)&gt;=6)))),1,0)</f>
        <v>0</v>
      </c>
      <c r="IM12" s="6">
        <f>IF(OR(AND($F$5=Settings!$AK$8,OR(YEAR(IM$14)&lt;&gt;YEAR($J$14),MONTH(IM$14)&lt;&gt;MONTH($J$14))),AND($F$5=Settings!$AK$7,OR(AND(YEAR(IM$14)&gt;YEAR($J$14),12+MONTH(IM$14)-MONTH($J$14)&gt;=3),AND(YEAR(IM$14)=YEAR($J$14),MONTH(IM$14)-MONTH($J$14)&gt;=3))),AND($F$5=Settings!$AK$6,OR(AND(YEAR(IM$14)&gt;YEAR($J$14),12+MONTH(IM$14)-MONTH($J$14)&gt;=6),AND(YEAR(IM$14)=YEAR($J$14),MONTH(IM$14)-MONTH($J$14)&gt;=6)))),1,0)</f>
        <v>0</v>
      </c>
      <c r="IN12" s="6">
        <f>IF(OR(AND($F$5=Settings!$AK$8,OR(YEAR(IN$14)&lt;&gt;YEAR($J$14),MONTH(IN$14)&lt;&gt;MONTH($J$14))),AND($F$5=Settings!$AK$7,OR(AND(YEAR(IN$14)&gt;YEAR($J$14),12+MONTH(IN$14)-MONTH($J$14)&gt;=3),AND(YEAR(IN$14)=YEAR($J$14),MONTH(IN$14)-MONTH($J$14)&gt;=3))),AND($F$5=Settings!$AK$6,OR(AND(YEAR(IN$14)&gt;YEAR($J$14),12+MONTH(IN$14)-MONTH($J$14)&gt;=6),AND(YEAR(IN$14)=YEAR($J$14),MONTH(IN$14)-MONTH($J$14)&gt;=6)))),1,0)</f>
        <v>0</v>
      </c>
      <c r="IO12" s="6">
        <f>IF(OR(AND($F$5=Settings!$AK$8,OR(YEAR(IO$14)&lt;&gt;YEAR($J$14),MONTH(IO$14)&lt;&gt;MONTH($J$14))),AND($F$5=Settings!$AK$7,OR(AND(YEAR(IO$14)&gt;YEAR($J$14),12+MONTH(IO$14)-MONTH($J$14)&gt;=3),AND(YEAR(IO$14)=YEAR($J$14),MONTH(IO$14)-MONTH($J$14)&gt;=3))),AND($F$5=Settings!$AK$6,OR(AND(YEAR(IO$14)&gt;YEAR($J$14),12+MONTH(IO$14)-MONTH($J$14)&gt;=6),AND(YEAR(IO$14)=YEAR($J$14),MONTH(IO$14)-MONTH($J$14)&gt;=6)))),1,0)</f>
        <v>0</v>
      </c>
      <c r="IP12" s="6">
        <f>IF(OR(AND($F$5=Settings!$AK$8,OR(YEAR(IP$14)&lt;&gt;YEAR($J$14),MONTH(IP$14)&lt;&gt;MONTH($J$14))),AND($F$5=Settings!$AK$7,OR(AND(YEAR(IP$14)&gt;YEAR($J$14),12+MONTH(IP$14)-MONTH($J$14)&gt;=3),AND(YEAR(IP$14)=YEAR($J$14),MONTH(IP$14)-MONTH($J$14)&gt;=3))),AND($F$5=Settings!$AK$6,OR(AND(YEAR(IP$14)&gt;YEAR($J$14),12+MONTH(IP$14)-MONTH($J$14)&gt;=6),AND(YEAR(IP$14)=YEAR($J$14),MONTH(IP$14)-MONTH($J$14)&gt;=6)))),1,0)</f>
        <v>0</v>
      </c>
      <c r="IQ12" s="6">
        <f>IF(OR(AND($F$5=Settings!$AK$8,OR(YEAR(IQ$14)&lt;&gt;YEAR($J$14),MONTH(IQ$14)&lt;&gt;MONTH($J$14))),AND($F$5=Settings!$AK$7,OR(AND(YEAR(IQ$14)&gt;YEAR($J$14),12+MONTH(IQ$14)-MONTH($J$14)&gt;=3),AND(YEAR(IQ$14)=YEAR($J$14),MONTH(IQ$14)-MONTH($J$14)&gt;=3))),AND($F$5=Settings!$AK$6,OR(AND(YEAR(IQ$14)&gt;YEAR($J$14),12+MONTH(IQ$14)-MONTH($J$14)&gt;=6),AND(YEAR(IQ$14)=YEAR($J$14),MONTH(IQ$14)-MONTH($J$14)&gt;=6)))),1,0)</f>
        <v>0</v>
      </c>
      <c r="IR12" s="6">
        <f>IF(OR(AND($F$5=Settings!$AK$8,OR(YEAR(IR$14)&lt;&gt;YEAR($J$14),MONTH(IR$14)&lt;&gt;MONTH($J$14))),AND($F$5=Settings!$AK$7,OR(AND(YEAR(IR$14)&gt;YEAR($J$14),12+MONTH(IR$14)-MONTH($J$14)&gt;=3),AND(YEAR(IR$14)=YEAR($J$14),MONTH(IR$14)-MONTH($J$14)&gt;=3))),AND($F$5=Settings!$AK$6,OR(AND(YEAR(IR$14)&gt;YEAR($J$14),12+MONTH(IR$14)-MONTH($J$14)&gt;=6),AND(YEAR(IR$14)=YEAR($J$14),MONTH(IR$14)-MONTH($J$14)&gt;=6)))),1,0)</f>
        <v>0</v>
      </c>
      <c r="IS12" s="6">
        <f>IF(OR(AND($F$5=Settings!$AK$8,OR(YEAR(IS$14)&lt;&gt;YEAR($J$14),MONTH(IS$14)&lt;&gt;MONTH($J$14))),AND($F$5=Settings!$AK$7,OR(AND(YEAR(IS$14)&gt;YEAR($J$14),12+MONTH(IS$14)-MONTH($J$14)&gt;=3),AND(YEAR(IS$14)=YEAR($J$14),MONTH(IS$14)-MONTH($J$14)&gt;=3))),AND($F$5=Settings!$AK$6,OR(AND(YEAR(IS$14)&gt;YEAR($J$14),12+MONTH(IS$14)-MONTH($J$14)&gt;=6),AND(YEAR(IS$14)=YEAR($J$14),MONTH(IS$14)-MONTH($J$14)&gt;=6)))),1,0)</f>
        <v>0</v>
      </c>
      <c r="IT12" s="6">
        <f>IF(OR(AND($F$5=Settings!$AK$8,OR(YEAR(IT$14)&lt;&gt;YEAR($J$14),MONTH(IT$14)&lt;&gt;MONTH($J$14))),AND($F$5=Settings!$AK$7,OR(AND(YEAR(IT$14)&gt;YEAR($J$14),12+MONTH(IT$14)-MONTH($J$14)&gt;=3),AND(YEAR(IT$14)=YEAR($J$14),MONTH(IT$14)-MONTH($J$14)&gt;=3))),AND($F$5=Settings!$AK$6,OR(AND(YEAR(IT$14)&gt;YEAR($J$14),12+MONTH(IT$14)-MONTH($J$14)&gt;=6),AND(YEAR(IT$14)=YEAR($J$14),MONTH(IT$14)-MONTH($J$14)&gt;=6)))),1,0)</f>
        <v>0</v>
      </c>
      <c r="IU12" s="6">
        <f>IF(OR(AND($F$5=Settings!$AK$8,OR(YEAR(IU$14)&lt;&gt;YEAR($J$14),MONTH(IU$14)&lt;&gt;MONTH($J$14))),AND($F$5=Settings!$AK$7,OR(AND(YEAR(IU$14)&gt;YEAR($J$14),12+MONTH(IU$14)-MONTH($J$14)&gt;=3),AND(YEAR(IU$14)=YEAR($J$14),MONTH(IU$14)-MONTH($J$14)&gt;=3))),AND($F$5=Settings!$AK$6,OR(AND(YEAR(IU$14)&gt;YEAR($J$14),12+MONTH(IU$14)-MONTH($J$14)&gt;=6),AND(YEAR(IU$14)=YEAR($J$14),MONTH(IU$14)-MONTH($J$14)&gt;=6)))),1,0)</f>
        <v>0</v>
      </c>
      <c r="IV12" s="6">
        <f>IF(OR(AND($F$5=Settings!$AK$8,OR(YEAR(IV$14)&lt;&gt;YEAR($J$14),MONTH(IV$14)&lt;&gt;MONTH($J$14))),AND($F$5=Settings!$AK$7,OR(AND(YEAR(IV$14)&gt;YEAR($J$14),12+MONTH(IV$14)-MONTH($J$14)&gt;=3),AND(YEAR(IV$14)=YEAR($J$14),MONTH(IV$14)-MONTH($J$14)&gt;=3))),AND($F$5=Settings!$AK$6,OR(AND(YEAR(IV$14)&gt;YEAR($J$14),12+MONTH(IV$14)-MONTH($J$14)&gt;=6),AND(YEAR(IV$14)=YEAR($J$14),MONTH(IV$14)-MONTH($J$14)&gt;=6)))),1,0)</f>
        <v>0</v>
      </c>
      <c r="IW12" s="6">
        <f>IF(OR(AND($F$5=Settings!$AK$8,OR(YEAR(IW$14)&lt;&gt;YEAR($J$14),MONTH(IW$14)&lt;&gt;MONTH($J$14))),AND($F$5=Settings!$AK$7,OR(AND(YEAR(IW$14)&gt;YEAR($J$14),12+MONTH(IW$14)-MONTH($J$14)&gt;=3),AND(YEAR(IW$14)=YEAR($J$14),MONTH(IW$14)-MONTH($J$14)&gt;=3))),AND($F$5=Settings!$AK$6,OR(AND(YEAR(IW$14)&gt;YEAR($J$14),12+MONTH(IW$14)-MONTH($J$14)&gt;=6),AND(YEAR(IW$14)=YEAR($J$14),MONTH(IW$14)-MONTH($J$14)&gt;=6)))),1,0)</f>
        <v>0</v>
      </c>
      <c r="IX12" s="6">
        <f>IF(OR(AND($F$5=Settings!$AK$8,OR(YEAR(IX$14)&lt;&gt;YEAR($J$14),MONTH(IX$14)&lt;&gt;MONTH($J$14))),AND($F$5=Settings!$AK$7,OR(AND(YEAR(IX$14)&gt;YEAR($J$14),12+MONTH(IX$14)-MONTH($J$14)&gt;=3),AND(YEAR(IX$14)=YEAR($J$14),MONTH(IX$14)-MONTH($J$14)&gt;=3))),AND($F$5=Settings!$AK$6,OR(AND(YEAR(IX$14)&gt;YEAR($J$14),12+MONTH(IX$14)-MONTH($J$14)&gt;=6),AND(YEAR(IX$14)=YEAR($J$14),MONTH(IX$14)-MONTH($J$14)&gt;=6)))),1,0)</f>
        <v>0</v>
      </c>
      <c r="IY12" s="6">
        <f>IF(OR(AND($F$5=Settings!$AK$8,OR(YEAR(IY$14)&lt;&gt;YEAR($J$14),MONTH(IY$14)&lt;&gt;MONTH($J$14))),AND($F$5=Settings!$AK$7,OR(AND(YEAR(IY$14)&gt;YEAR($J$14),12+MONTH(IY$14)-MONTH($J$14)&gt;=3),AND(YEAR(IY$14)=YEAR($J$14),MONTH(IY$14)-MONTH($J$14)&gt;=3))),AND($F$5=Settings!$AK$6,OR(AND(YEAR(IY$14)&gt;YEAR($J$14),12+MONTH(IY$14)-MONTH($J$14)&gt;=6),AND(YEAR(IY$14)=YEAR($J$14),MONTH(IY$14)-MONTH($J$14)&gt;=6)))),1,0)</f>
        <v>0</v>
      </c>
      <c r="IZ12" s="6">
        <f>IF(OR(AND($F$5=Settings!$AK$8,OR(YEAR(IZ$14)&lt;&gt;YEAR($J$14),MONTH(IZ$14)&lt;&gt;MONTH($J$14))),AND($F$5=Settings!$AK$7,OR(AND(YEAR(IZ$14)&gt;YEAR($J$14),12+MONTH(IZ$14)-MONTH($J$14)&gt;=3),AND(YEAR(IZ$14)=YEAR($J$14),MONTH(IZ$14)-MONTH($J$14)&gt;=3))),AND($F$5=Settings!$AK$6,OR(AND(YEAR(IZ$14)&gt;YEAR($J$14),12+MONTH(IZ$14)-MONTH($J$14)&gt;=6),AND(YEAR(IZ$14)=YEAR($J$14),MONTH(IZ$14)-MONTH($J$14)&gt;=6)))),1,0)</f>
        <v>0</v>
      </c>
      <c r="JA12" s="6">
        <f>IF(OR(AND($F$5=Settings!$AK$8,OR(YEAR(JA$14)&lt;&gt;YEAR($J$14),MONTH(JA$14)&lt;&gt;MONTH($J$14))),AND($F$5=Settings!$AK$7,OR(AND(YEAR(JA$14)&gt;YEAR($J$14),12+MONTH(JA$14)-MONTH($J$14)&gt;=3),AND(YEAR(JA$14)=YEAR($J$14),MONTH(JA$14)-MONTH($J$14)&gt;=3))),AND($F$5=Settings!$AK$6,OR(AND(YEAR(JA$14)&gt;YEAR($J$14),12+MONTH(JA$14)-MONTH($J$14)&gt;=6),AND(YEAR(JA$14)=YEAR($J$14),MONTH(JA$14)-MONTH($J$14)&gt;=6)))),1,0)</f>
        <v>0</v>
      </c>
      <c r="JB12" s="6">
        <f>IF(OR(AND($F$5=Settings!$AK$8,OR(YEAR(JB$14)&lt;&gt;YEAR($J$14),MONTH(JB$14)&lt;&gt;MONTH($J$14))),AND($F$5=Settings!$AK$7,OR(AND(YEAR(JB$14)&gt;YEAR($J$14),12+MONTH(JB$14)-MONTH($J$14)&gt;=3),AND(YEAR(JB$14)=YEAR($J$14),MONTH(JB$14)-MONTH($J$14)&gt;=3))),AND($F$5=Settings!$AK$6,OR(AND(YEAR(JB$14)&gt;YEAR($J$14),12+MONTH(JB$14)-MONTH($J$14)&gt;=6),AND(YEAR(JB$14)=YEAR($J$14),MONTH(JB$14)-MONTH($J$14)&gt;=6)))),1,0)</f>
        <v>0</v>
      </c>
      <c r="JC12" s="6">
        <f>IF(OR(AND($F$5=Settings!$AK$8,OR(YEAR(JC$14)&lt;&gt;YEAR($J$14),MONTH(JC$14)&lt;&gt;MONTH($J$14))),AND($F$5=Settings!$AK$7,OR(AND(YEAR(JC$14)&gt;YEAR($J$14),12+MONTH(JC$14)-MONTH($J$14)&gt;=3),AND(YEAR(JC$14)=YEAR($J$14),MONTH(JC$14)-MONTH($J$14)&gt;=3))),AND($F$5=Settings!$AK$6,OR(AND(YEAR(JC$14)&gt;YEAR($J$14),12+MONTH(JC$14)-MONTH($J$14)&gt;=6),AND(YEAR(JC$14)=YEAR($J$14),MONTH(JC$14)-MONTH($J$14)&gt;=6)))),1,0)</f>
        <v>0</v>
      </c>
      <c r="JD12" s="6">
        <f>IF(OR(AND($F$5=Settings!$AK$8,OR(YEAR(JD$14)&lt;&gt;YEAR($J$14),MONTH(JD$14)&lt;&gt;MONTH($J$14))),AND($F$5=Settings!$AK$7,OR(AND(YEAR(JD$14)&gt;YEAR($J$14),12+MONTH(JD$14)-MONTH($J$14)&gt;=3),AND(YEAR(JD$14)=YEAR($J$14),MONTH(JD$14)-MONTH($J$14)&gt;=3))),AND($F$5=Settings!$AK$6,OR(AND(YEAR(JD$14)&gt;YEAR($J$14),12+MONTH(JD$14)-MONTH($J$14)&gt;=6),AND(YEAR(JD$14)=YEAR($J$14),MONTH(JD$14)-MONTH($J$14)&gt;=6)))),1,0)</f>
        <v>0</v>
      </c>
      <c r="JE12" s="6">
        <f>IF(OR(AND($F$5=Settings!$AK$8,OR(YEAR(JE$14)&lt;&gt;YEAR($J$14),MONTH(JE$14)&lt;&gt;MONTH($J$14))),AND($F$5=Settings!$AK$7,OR(AND(YEAR(JE$14)&gt;YEAR($J$14),12+MONTH(JE$14)-MONTH($J$14)&gt;=3),AND(YEAR(JE$14)=YEAR($J$14),MONTH(JE$14)-MONTH($J$14)&gt;=3))),AND($F$5=Settings!$AK$6,OR(AND(YEAR(JE$14)&gt;YEAR($J$14),12+MONTH(JE$14)-MONTH($J$14)&gt;=6),AND(YEAR(JE$14)=YEAR($J$14),MONTH(JE$14)-MONTH($J$14)&gt;=6)))),1,0)</f>
        <v>0</v>
      </c>
      <c r="JF12" s="6">
        <f>IF(OR(AND($F$5=Settings!$AK$8,OR(YEAR(JF$14)&lt;&gt;YEAR($J$14),MONTH(JF$14)&lt;&gt;MONTH($J$14))),AND($F$5=Settings!$AK$7,OR(AND(YEAR(JF$14)&gt;YEAR($J$14),12+MONTH(JF$14)-MONTH($J$14)&gt;=3),AND(YEAR(JF$14)=YEAR($J$14),MONTH(JF$14)-MONTH($J$14)&gt;=3))),AND($F$5=Settings!$AK$6,OR(AND(YEAR(JF$14)&gt;YEAR($J$14),12+MONTH(JF$14)-MONTH($J$14)&gt;=6),AND(YEAR(JF$14)=YEAR($J$14),MONTH(JF$14)-MONTH($J$14)&gt;=6)))),1,0)</f>
        <v>0</v>
      </c>
      <c r="JG12" s="6">
        <f>IF(OR(AND($F$5=Settings!$AK$8,OR(YEAR(JG$14)&lt;&gt;YEAR($J$14),MONTH(JG$14)&lt;&gt;MONTH($J$14))),AND($F$5=Settings!$AK$7,OR(AND(YEAR(JG$14)&gt;YEAR($J$14),12+MONTH(JG$14)-MONTH($J$14)&gt;=3),AND(YEAR(JG$14)=YEAR($J$14),MONTH(JG$14)-MONTH($J$14)&gt;=3))),AND($F$5=Settings!$AK$6,OR(AND(YEAR(JG$14)&gt;YEAR($J$14),12+MONTH(JG$14)-MONTH($J$14)&gt;=6),AND(YEAR(JG$14)=YEAR($J$14),MONTH(JG$14)-MONTH($J$14)&gt;=6)))),1,0)</f>
        <v>0</v>
      </c>
      <c r="JH12" s="6">
        <f>IF(OR(AND($F$5=Settings!$AK$8,OR(YEAR(JH$14)&lt;&gt;YEAR($J$14),MONTH(JH$14)&lt;&gt;MONTH($J$14))),AND($F$5=Settings!$AK$7,OR(AND(YEAR(JH$14)&gt;YEAR($J$14),12+MONTH(JH$14)-MONTH($J$14)&gt;=3),AND(YEAR(JH$14)=YEAR($J$14),MONTH(JH$14)-MONTH($J$14)&gt;=3))),AND($F$5=Settings!$AK$6,OR(AND(YEAR(JH$14)&gt;YEAR($J$14),12+MONTH(JH$14)-MONTH($J$14)&gt;=6),AND(YEAR(JH$14)=YEAR($J$14),MONTH(JH$14)-MONTH($J$14)&gt;=6)))),1,0)</f>
        <v>0</v>
      </c>
      <c r="JI12" s="6">
        <f>IF(OR(AND($F$5=Settings!$AK$8,OR(YEAR(JI$14)&lt;&gt;YEAR($J$14),MONTH(JI$14)&lt;&gt;MONTH($J$14))),AND($F$5=Settings!$AK$7,OR(AND(YEAR(JI$14)&gt;YEAR($J$14),12+MONTH(JI$14)-MONTH($J$14)&gt;=3),AND(YEAR(JI$14)=YEAR($J$14),MONTH(JI$14)-MONTH($J$14)&gt;=3))),AND($F$5=Settings!$AK$6,OR(AND(YEAR(JI$14)&gt;YEAR($J$14),12+MONTH(JI$14)-MONTH($J$14)&gt;=6),AND(YEAR(JI$14)=YEAR($J$14),MONTH(JI$14)-MONTH($J$14)&gt;=6)))),1,0)</f>
        <v>0</v>
      </c>
      <c r="JJ12" s="6">
        <f>IF(OR(AND($F$5=Settings!$AK$8,OR(YEAR(JJ$14)&lt;&gt;YEAR($J$14),MONTH(JJ$14)&lt;&gt;MONTH($J$14))),AND($F$5=Settings!$AK$7,OR(AND(YEAR(JJ$14)&gt;YEAR($J$14),12+MONTH(JJ$14)-MONTH($J$14)&gt;=3),AND(YEAR(JJ$14)=YEAR($J$14),MONTH(JJ$14)-MONTH($J$14)&gt;=3))),AND($F$5=Settings!$AK$6,OR(AND(YEAR(JJ$14)&gt;YEAR($J$14),12+MONTH(JJ$14)-MONTH($J$14)&gt;=6),AND(YEAR(JJ$14)=YEAR($J$14),MONTH(JJ$14)-MONTH($J$14)&gt;=6)))),1,0)</f>
        <v>0</v>
      </c>
      <c r="JK12" s="6">
        <f>IF(OR(AND($F$5=Settings!$AK$8,OR(YEAR(JK$14)&lt;&gt;YEAR($J$14),MONTH(JK$14)&lt;&gt;MONTH($J$14))),AND($F$5=Settings!$AK$7,OR(AND(YEAR(JK$14)&gt;YEAR($J$14),12+MONTH(JK$14)-MONTH($J$14)&gt;=3),AND(YEAR(JK$14)=YEAR($J$14),MONTH(JK$14)-MONTH($J$14)&gt;=3))),AND($F$5=Settings!$AK$6,OR(AND(YEAR(JK$14)&gt;YEAR($J$14),12+MONTH(JK$14)-MONTH($J$14)&gt;=6),AND(YEAR(JK$14)=YEAR($J$14),MONTH(JK$14)-MONTH($J$14)&gt;=6)))),1,0)</f>
        <v>0</v>
      </c>
      <c r="JL12" s="6">
        <f>IF(OR(AND($F$5=Settings!$AK$8,OR(YEAR(JL$14)&lt;&gt;YEAR($J$14),MONTH(JL$14)&lt;&gt;MONTH($J$14))),AND($F$5=Settings!$AK$7,OR(AND(YEAR(JL$14)&gt;YEAR($J$14),12+MONTH(JL$14)-MONTH($J$14)&gt;=3),AND(YEAR(JL$14)=YEAR($J$14),MONTH(JL$14)-MONTH($J$14)&gt;=3))),AND($F$5=Settings!$AK$6,OR(AND(YEAR(JL$14)&gt;YEAR($J$14),12+MONTH(JL$14)-MONTH($J$14)&gt;=6),AND(YEAR(JL$14)=YEAR($J$14),MONTH(JL$14)-MONTH($J$14)&gt;=6)))),1,0)</f>
        <v>0</v>
      </c>
      <c r="JM12" s="6">
        <f>IF(OR(AND($F$5=Settings!$AK$8,OR(YEAR(JM$14)&lt;&gt;YEAR($J$14),MONTH(JM$14)&lt;&gt;MONTH($J$14))),AND($F$5=Settings!$AK$7,OR(AND(YEAR(JM$14)&gt;YEAR($J$14),12+MONTH(JM$14)-MONTH($J$14)&gt;=3),AND(YEAR(JM$14)=YEAR($J$14),MONTH(JM$14)-MONTH($J$14)&gt;=3))),AND($F$5=Settings!$AK$6,OR(AND(YEAR(JM$14)&gt;YEAR($J$14),12+MONTH(JM$14)-MONTH($J$14)&gt;=6),AND(YEAR(JM$14)=YEAR($J$14),MONTH(JM$14)-MONTH($J$14)&gt;=6)))),1,0)</f>
        <v>0</v>
      </c>
      <c r="JN12" s="6">
        <f>IF(OR(AND($F$5=Settings!$AK$8,OR(YEAR(JN$14)&lt;&gt;YEAR($J$14),MONTH(JN$14)&lt;&gt;MONTH($J$14))),AND($F$5=Settings!$AK$7,OR(AND(YEAR(JN$14)&gt;YEAR($J$14),12+MONTH(JN$14)-MONTH($J$14)&gt;=3),AND(YEAR(JN$14)=YEAR($J$14),MONTH(JN$14)-MONTH($J$14)&gt;=3))),AND($F$5=Settings!$AK$6,OR(AND(YEAR(JN$14)&gt;YEAR($J$14),12+MONTH(JN$14)-MONTH($J$14)&gt;=6),AND(YEAR(JN$14)=YEAR($J$14),MONTH(JN$14)-MONTH($J$14)&gt;=6)))),1,0)</f>
        <v>0</v>
      </c>
      <c r="JO12" s="6">
        <f>IF(OR(AND($F$5=Settings!$AK$8,OR(YEAR(JO$14)&lt;&gt;YEAR($J$14),MONTH(JO$14)&lt;&gt;MONTH($J$14))),AND($F$5=Settings!$AK$7,OR(AND(YEAR(JO$14)&gt;YEAR($J$14),12+MONTH(JO$14)-MONTH($J$14)&gt;=3),AND(YEAR(JO$14)=YEAR($J$14),MONTH(JO$14)-MONTH($J$14)&gt;=3))),AND($F$5=Settings!$AK$6,OR(AND(YEAR(JO$14)&gt;YEAR($J$14),12+MONTH(JO$14)-MONTH($J$14)&gt;=6),AND(YEAR(JO$14)=YEAR($J$14),MONTH(JO$14)-MONTH($J$14)&gt;=6)))),1,0)</f>
        <v>0</v>
      </c>
      <c r="JP12" s="6">
        <f>IF(OR(AND($F$5=Settings!$AK$8,OR(YEAR(JP$14)&lt;&gt;YEAR($J$14),MONTH(JP$14)&lt;&gt;MONTH($J$14))),AND($F$5=Settings!$AK$7,OR(AND(YEAR(JP$14)&gt;YEAR($J$14),12+MONTH(JP$14)-MONTH($J$14)&gt;=3),AND(YEAR(JP$14)=YEAR($J$14),MONTH(JP$14)-MONTH($J$14)&gt;=3))),AND($F$5=Settings!$AK$6,OR(AND(YEAR(JP$14)&gt;YEAR($J$14),12+MONTH(JP$14)-MONTH($J$14)&gt;=6),AND(YEAR(JP$14)=YEAR($J$14),MONTH(JP$14)-MONTH($J$14)&gt;=6)))),1,0)</f>
        <v>0</v>
      </c>
      <c r="JQ12" s="6">
        <f>IF(OR(AND($F$5=Settings!$AK$8,OR(YEAR(JQ$14)&lt;&gt;YEAR($J$14),MONTH(JQ$14)&lt;&gt;MONTH($J$14))),AND($F$5=Settings!$AK$7,OR(AND(YEAR(JQ$14)&gt;YEAR($J$14),12+MONTH(JQ$14)-MONTH($J$14)&gt;=3),AND(YEAR(JQ$14)=YEAR($J$14),MONTH(JQ$14)-MONTH($J$14)&gt;=3))),AND($F$5=Settings!$AK$6,OR(AND(YEAR(JQ$14)&gt;YEAR($J$14),12+MONTH(JQ$14)-MONTH($J$14)&gt;=6),AND(YEAR(JQ$14)=YEAR($J$14),MONTH(JQ$14)-MONTH($J$14)&gt;=6)))),1,0)</f>
        <v>0</v>
      </c>
      <c r="JR12" s="6">
        <f>IF(OR(AND($F$5=Settings!$AK$8,OR(YEAR(JR$14)&lt;&gt;YEAR($J$14),MONTH(JR$14)&lt;&gt;MONTH($J$14))),AND($F$5=Settings!$AK$7,OR(AND(YEAR(JR$14)&gt;YEAR($J$14),12+MONTH(JR$14)-MONTH($J$14)&gt;=3),AND(YEAR(JR$14)=YEAR($J$14),MONTH(JR$14)-MONTH($J$14)&gt;=3))),AND($F$5=Settings!$AK$6,OR(AND(YEAR(JR$14)&gt;YEAR($J$14),12+MONTH(JR$14)-MONTH($J$14)&gt;=6),AND(YEAR(JR$14)=YEAR($J$14),MONTH(JR$14)-MONTH($J$14)&gt;=6)))),1,0)</f>
        <v>0</v>
      </c>
      <c r="JS12" s="6">
        <f>IF(OR(AND($F$5=Settings!$AK$8,OR(YEAR(JS$14)&lt;&gt;YEAR($J$14),MONTH(JS$14)&lt;&gt;MONTH($J$14))),AND($F$5=Settings!$AK$7,OR(AND(YEAR(JS$14)&gt;YEAR($J$14),12+MONTH(JS$14)-MONTH($J$14)&gt;=3),AND(YEAR(JS$14)=YEAR($J$14),MONTH(JS$14)-MONTH($J$14)&gt;=3))),AND($F$5=Settings!$AK$6,OR(AND(YEAR(JS$14)&gt;YEAR($J$14),12+MONTH(JS$14)-MONTH($J$14)&gt;=6),AND(YEAR(JS$14)=YEAR($J$14),MONTH(JS$14)-MONTH($J$14)&gt;=6)))),1,0)</f>
        <v>0</v>
      </c>
      <c r="JT12" s="6">
        <f>IF(OR(AND($F$5=Settings!$AK$8,OR(YEAR(JT$14)&lt;&gt;YEAR($J$14),MONTH(JT$14)&lt;&gt;MONTH($J$14))),AND($F$5=Settings!$AK$7,OR(AND(YEAR(JT$14)&gt;YEAR($J$14),12+MONTH(JT$14)-MONTH($J$14)&gt;=3),AND(YEAR(JT$14)=YEAR($J$14),MONTH(JT$14)-MONTH($J$14)&gt;=3))),AND($F$5=Settings!$AK$6,OR(AND(YEAR(JT$14)&gt;YEAR($J$14),12+MONTH(JT$14)-MONTH($J$14)&gt;=6),AND(YEAR(JT$14)=YEAR($J$14),MONTH(JT$14)-MONTH($J$14)&gt;=6)))),1,0)</f>
        <v>0</v>
      </c>
      <c r="JU12" s="6">
        <f>IF(OR(AND($F$5=Settings!$AK$8,OR(YEAR(JU$14)&lt;&gt;YEAR($J$14),MONTH(JU$14)&lt;&gt;MONTH($J$14))),AND($F$5=Settings!$AK$7,OR(AND(YEAR(JU$14)&gt;YEAR($J$14),12+MONTH(JU$14)-MONTH($J$14)&gt;=3),AND(YEAR(JU$14)=YEAR($J$14),MONTH(JU$14)-MONTH($J$14)&gt;=3))),AND($F$5=Settings!$AK$6,OR(AND(YEAR(JU$14)&gt;YEAR($J$14),12+MONTH(JU$14)-MONTH($J$14)&gt;=6),AND(YEAR(JU$14)=YEAR($J$14),MONTH(JU$14)-MONTH($J$14)&gt;=6)))),1,0)</f>
        <v>0</v>
      </c>
      <c r="JV12" s="6">
        <f>IF(OR(AND($F$5=Settings!$AK$8,OR(YEAR(JV$14)&lt;&gt;YEAR($J$14),MONTH(JV$14)&lt;&gt;MONTH($J$14))),AND($F$5=Settings!$AK$7,OR(AND(YEAR(JV$14)&gt;YEAR($J$14),12+MONTH(JV$14)-MONTH($J$14)&gt;=3),AND(YEAR(JV$14)=YEAR($J$14),MONTH(JV$14)-MONTH($J$14)&gt;=3))),AND($F$5=Settings!$AK$6,OR(AND(YEAR(JV$14)&gt;YEAR($J$14),12+MONTH(JV$14)-MONTH($J$14)&gt;=6),AND(YEAR(JV$14)=YEAR($J$14),MONTH(JV$14)-MONTH($J$14)&gt;=6)))),1,0)</f>
        <v>0</v>
      </c>
      <c r="JW12" s="6">
        <f>IF(OR(AND($F$5=Settings!$AK$8,OR(YEAR(JW$14)&lt;&gt;YEAR($J$14),MONTH(JW$14)&lt;&gt;MONTH($J$14))),AND($F$5=Settings!$AK$7,OR(AND(YEAR(JW$14)&gt;YEAR($J$14),12+MONTH(JW$14)-MONTH($J$14)&gt;=3),AND(YEAR(JW$14)=YEAR($J$14),MONTH(JW$14)-MONTH($J$14)&gt;=3))),AND($F$5=Settings!$AK$6,OR(AND(YEAR(JW$14)&gt;YEAR($J$14),12+MONTH(JW$14)-MONTH($J$14)&gt;=6),AND(YEAR(JW$14)=YEAR($J$14),MONTH(JW$14)-MONTH($J$14)&gt;=6)))),1,0)</f>
        <v>0</v>
      </c>
      <c r="JX12" s="6">
        <f>IF(OR(AND($F$5=Settings!$AK$8,OR(YEAR(JX$14)&lt;&gt;YEAR($J$14),MONTH(JX$14)&lt;&gt;MONTH($J$14))),AND($F$5=Settings!$AK$7,OR(AND(YEAR(JX$14)&gt;YEAR($J$14),12+MONTH(JX$14)-MONTH($J$14)&gt;=3),AND(YEAR(JX$14)=YEAR($J$14),MONTH(JX$14)-MONTH($J$14)&gt;=3))),AND($F$5=Settings!$AK$6,OR(AND(YEAR(JX$14)&gt;YEAR($J$14),12+MONTH(JX$14)-MONTH($J$14)&gt;=6),AND(YEAR(JX$14)=YEAR($J$14),MONTH(JX$14)-MONTH($J$14)&gt;=6)))),1,0)</f>
        <v>0</v>
      </c>
      <c r="JY12" s="6">
        <f>IF(OR(AND($F$5=Settings!$AK$8,OR(YEAR(JY$14)&lt;&gt;YEAR($J$14),MONTH(JY$14)&lt;&gt;MONTH($J$14))),AND($F$5=Settings!$AK$7,OR(AND(YEAR(JY$14)&gt;YEAR($J$14),12+MONTH(JY$14)-MONTH($J$14)&gt;=3),AND(YEAR(JY$14)=YEAR($J$14),MONTH(JY$14)-MONTH($J$14)&gt;=3))),AND($F$5=Settings!$AK$6,OR(AND(YEAR(JY$14)&gt;YEAR($J$14),12+MONTH(JY$14)-MONTH($J$14)&gt;=6),AND(YEAR(JY$14)=YEAR($J$14),MONTH(JY$14)-MONTH($J$14)&gt;=6)))),1,0)</f>
        <v>0</v>
      </c>
      <c r="JZ12" s="6">
        <f>IF(OR(AND($F$5=Settings!$AK$8,OR(YEAR(JZ$14)&lt;&gt;YEAR($J$14),MONTH(JZ$14)&lt;&gt;MONTH($J$14))),AND($F$5=Settings!$AK$7,OR(AND(YEAR(JZ$14)&gt;YEAR($J$14),12+MONTH(JZ$14)-MONTH($J$14)&gt;=3),AND(YEAR(JZ$14)=YEAR($J$14),MONTH(JZ$14)-MONTH($J$14)&gt;=3))),AND($F$5=Settings!$AK$6,OR(AND(YEAR(JZ$14)&gt;YEAR($J$14),12+MONTH(JZ$14)-MONTH($J$14)&gt;=6),AND(YEAR(JZ$14)=YEAR($J$14),MONTH(JZ$14)-MONTH($J$14)&gt;=6)))),1,0)</f>
        <v>0</v>
      </c>
      <c r="KA12" s="6">
        <f>IF(OR(AND($F$5=Settings!$AK$8,OR(YEAR(KA$14)&lt;&gt;YEAR($J$14),MONTH(KA$14)&lt;&gt;MONTH($J$14))),AND($F$5=Settings!$AK$7,OR(AND(YEAR(KA$14)&gt;YEAR($J$14),12+MONTH(KA$14)-MONTH($J$14)&gt;=3),AND(YEAR(KA$14)=YEAR($J$14),MONTH(KA$14)-MONTH($J$14)&gt;=3))),AND($F$5=Settings!$AK$6,OR(AND(YEAR(KA$14)&gt;YEAR($J$14),12+MONTH(KA$14)-MONTH($J$14)&gt;=6),AND(YEAR(KA$14)=YEAR($J$14),MONTH(KA$14)-MONTH($J$14)&gt;=6)))),1,0)</f>
        <v>0</v>
      </c>
      <c r="KB12" s="6">
        <f>IF(OR(AND($F$5=Settings!$AK$8,OR(YEAR(KB$14)&lt;&gt;YEAR($J$14),MONTH(KB$14)&lt;&gt;MONTH($J$14))),AND($F$5=Settings!$AK$7,OR(AND(YEAR(KB$14)&gt;YEAR($J$14),12+MONTH(KB$14)-MONTH($J$14)&gt;=3),AND(YEAR(KB$14)=YEAR($J$14),MONTH(KB$14)-MONTH($J$14)&gt;=3))),AND($F$5=Settings!$AK$6,OR(AND(YEAR(KB$14)&gt;YEAR($J$14),12+MONTH(KB$14)-MONTH($J$14)&gt;=6),AND(YEAR(KB$14)=YEAR($J$14),MONTH(KB$14)-MONTH($J$14)&gt;=6)))),1,0)</f>
        <v>0</v>
      </c>
      <c r="KC12" s="6">
        <f>IF(OR(AND($F$5=Settings!$AK$8,OR(YEAR(KC$14)&lt;&gt;YEAR($J$14),MONTH(KC$14)&lt;&gt;MONTH($J$14))),AND($F$5=Settings!$AK$7,OR(AND(YEAR(KC$14)&gt;YEAR($J$14),12+MONTH(KC$14)-MONTH($J$14)&gt;=3),AND(YEAR(KC$14)=YEAR($J$14),MONTH(KC$14)-MONTH($J$14)&gt;=3))),AND($F$5=Settings!$AK$6,OR(AND(YEAR(KC$14)&gt;YEAR($J$14),12+MONTH(KC$14)-MONTH($J$14)&gt;=6),AND(YEAR(KC$14)=YEAR($J$14),MONTH(KC$14)-MONTH($J$14)&gt;=6)))),1,0)</f>
        <v>0</v>
      </c>
      <c r="KD12" s="6">
        <f>IF(OR(AND($F$5=Settings!$AK$8,OR(YEAR(KD$14)&lt;&gt;YEAR($J$14),MONTH(KD$14)&lt;&gt;MONTH($J$14))),AND($F$5=Settings!$AK$7,OR(AND(YEAR(KD$14)&gt;YEAR($J$14),12+MONTH(KD$14)-MONTH($J$14)&gt;=3),AND(YEAR(KD$14)=YEAR($J$14),MONTH(KD$14)-MONTH($J$14)&gt;=3))),AND($F$5=Settings!$AK$6,OR(AND(YEAR(KD$14)&gt;YEAR($J$14),12+MONTH(KD$14)-MONTH($J$14)&gt;=6),AND(YEAR(KD$14)=YEAR($J$14),MONTH(KD$14)-MONTH($J$14)&gt;=6)))),1,0)</f>
        <v>0</v>
      </c>
      <c r="KE12" s="6">
        <f>IF(OR(AND($F$5=Settings!$AK$8,OR(YEAR(KE$14)&lt;&gt;YEAR($J$14),MONTH(KE$14)&lt;&gt;MONTH($J$14))),AND($F$5=Settings!$AK$7,OR(AND(YEAR(KE$14)&gt;YEAR($J$14),12+MONTH(KE$14)-MONTH($J$14)&gt;=3),AND(YEAR(KE$14)=YEAR($J$14),MONTH(KE$14)-MONTH($J$14)&gt;=3))),AND($F$5=Settings!$AK$6,OR(AND(YEAR(KE$14)&gt;YEAR($J$14),12+MONTH(KE$14)-MONTH($J$14)&gt;=6),AND(YEAR(KE$14)=YEAR($J$14),MONTH(KE$14)-MONTH($J$14)&gt;=6)))),1,0)</f>
        <v>0</v>
      </c>
      <c r="KF12" s="6">
        <f>IF(OR(AND($F$5=Settings!$AK$8,OR(YEAR(KF$14)&lt;&gt;YEAR($J$14),MONTH(KF$14)&lt;&gt;MONTH($J$14))),AND($F$5=Settings!$AK$7,OR(AND(YEAR(KF$14)&gt;YEAR($J$14),12+MONTH(KF$14)-MONTH($J$14)&gt;=3),AND(YEAR(KF$14)=YEAR($J$14),MONTH(KF$14)-MONTH($J$14)&gt;=3))),AND($F$5=Settings!$AK$6,OR(AND(YEAR(KF$14)&gt;YEAR($J$14),12+MONTH(KF$14)-MONTH($J$14)&gt;=6),AND(YEAR(KF$14)=YEAR($J$14),MONTH(KF$14)-MONTH($J$14)&gt;=6)))),1,0)</f>
        <v>0</v>
      </c>
      <c r="KG12" s="6">
        <f>IF(OR(AND($F$5=Settings!$AK$8,OR(YEAR(KG$14)&lt;&gt;YEAR($J$14),MONTH(KG$14)&lt;&gt;MONTH($J$14))),AND($F$5=Settings!$AK$7,OR(AND(YEAR(KG$14)&gt;YEAR($J$14),12+MONTH(KG$14)-MONTH($J$14)&gt;=3),AND(YEAR(KG$14)=YEAR($J$14),MONTH(KG$14)-MONTH($J$14)&gt;=3))),AND($F$5=Settings!$AK$6,OR(AND(YEAR(KG$14)&gt;YEAR($J$14),12+MONTH(KG$14)-MONTH($J$14)&gt;=6),AND(YEAR(KG$14)=YEAR($J$14),MONTH(KG$14)-MONTH($J$14)&gt;=6)))),1,0)</f>
        <v>0</v>
      </c>
      <c r="KH12" s="6">
        <f>IF(OR(AND($F$5=Settings!$AK$8,OR(YEAR(KH$14)&lt;&gt;YEAR($J$14),MONTH(KH$14)&lt;&gt;MONTH($J$14))),AND($F$5=Settings!$AK$7,OR(AND(YEAR(KH$14)&gt;YEAR($J$14),12+MONTH(KH$14)-MONTH($J$14)&gt;=3),AND(YEAR(KH$14)=YEAR($J$14),MONTH(KH$14)-MONTH($J$14)&gt;=3))),AND($F$5=Settings!$AK$6,OR(AND(YEAR(KH$14)&gt;YEAR($J$14),12+MONTH(KH$14)-MONTH($J$14)&gt;=6),AND(YEAR(KH$14)=YEAR($J$14),MONTH(KH$14)-MONTH($J$14)&gt;=6)))),1,0)</f>
        <v>0</v>
      </c>
      <c r="KI12" s="6">
        <f>IF(OR(AND($F$5=Settings!$AK$8,OR(YEAR(KI$14)&lt;&gt;YEAR($J$14),MONTH(KI$14)&lt;&gt;MONTH($J$14))),AND($F$5=Settings!$AK$7,OR(AND(YEAR(KI$14)&gt;YEAR($J$14),12+MONTH(KI$14)-MONTH($J$14)&gt;=3),AND(YEAR(KI$14)=YEAR($J$14),MONTH(KI$14)-MONTH($J$14)&gt;=3))),AND($F$5=Settings!$AK$6,OR(AND(YEAR(KI$14)&gt;YEAR($J$14),12+MONTH(KI$14)-MONTH($J$14)&gt;=6),AND(YEAR(KI$14)=YEAR($J$14),MONTH(KI$14)-MONTH($J$14)&gt;=6)))),1,0)</f>
        <v>0</v>
      </c>
      <c r="KJ12" s="6">
        <f>IF(OR(AND($F$5=Settings!$AK$8,OR(YEAR(KJ$14)&lt;&gt;YEAR($J$14),MONTH(KJ$14)&lt;&gt;MONTH($J$14))),AND($F$5=Settings!$AK$7,OR(AND(YEAR(KJ$14)&gt;YEAR($J$14),12+MONTH(KJ$14)-MONTH($J$14)&gt;=3),AND(YEAR(KJ$14)=YEAR($J$14),MONTH(KJ$14)-MONTH($J$14)&gt;=3))),AND($F$5=Settings!$AK$6,OR(AND(YEAR(KJ$14)&gt;YEAR($J$14),12+MONTH(KJ$14)-MONTH($J$14)&gt;=6),AND(YEAR(KJ$14)=YEAR($J$14),MONTH(KJ$14)-MONTH($J$14)&gt;=6)))),1,0)</f>
        <v>0</v>
      </c>
      <c r="KK12" s="6">
        <f>IF(OR(AND($F$5=Settings!$AK$8,OR(YEAR(KK$14)&lt;&gt;YEAR($J$14),MONTH(KK$14)&lt;&gt;MONTH($J$14))),AND($F$5=Settings!$AK$7,OR(AND(YEAR(KK$14)&gt;YEAR($J$14),12+MONTH(KK$14)-MONTH($J$14)&gt;=3),AND(YEAR(KK$14)=YEAR($J$14),MONTH(KK$14)-MONTH($J$14)&gt;=3))),AND($F$5=Settings!$AK$6,OR(AND(YEAR(KK$14)&gt;YEAR($J$14),12+MONTH(KK$14)-MONTH($J$14)&gt;=6),AND(YEAR(KK$14)=YEAR($J$14),MONTH(KK$14)-MONTH($J$14)&gt;=6)))),1,0)</f>
        <v>0</v>
      </c>
      <c r="KL12" s="6">
        <f>IF(OR(AND($F$5=Settings!$AK$8,OR(YEAR(KL$14)&lt;&gt;YEAR($J$14),MONTH(KL$14)&lt;&gt;MONTH($J$14))),AND($F$5=Settings!$AK$7,OR(AND(YEAR(KL$14)&gt;YEAR($J$14),12+MONTH(KL$14)-MONTH($J$14)&gt;=3),AND(YEAR(KL$14)=YEAR($J$14),MONTH(KL$14)-MONTH($J$14)&gt;=3))),AND($F$5=Settings!$AK$6,OR(AND(YEAR(KL$14)&gt;YEAR($J$14),12+MONTH(KL$14)-MONTH($J$14)&gt;=6),AND(YEAR(KL$14)=YEAR($J$14),MONTH(KL$14)-MONTH($J$14)&gt;=6)))),1,0)</f>
        <v>0</v>
      </c>
      <c r="KM12" s="6">
        <f>IF(OR(AND($F$5=Settings!$AK$8,OR(YEAR(KM$14)&lt;&gt;YEAR($J$14),MONTH(KM$14)&lt;&gt;MONTH($J$14))),AND($F$5=Settings!$AK$7,OR(AND(YEAR(KM$14)&gt;YEAR($J$14),12+MONTH(KM$14)-MONTH($J$14)&gt;=3),AND(YEAR(KM$14)=YEAR($J$14),MONTH(KM$14)-MONTH($J$14)&gt;=3))),AND($F$5=Settings!$AK$6,OR(AND(YEAR(KM$14)&gt;YEAR($J$14),12+MONTH(KM$14)-MONTH($J$14)&gt;=6),AND(YEAR(KM$14)=YEAR($J$14),MONTH(KM$14)-MONTH($J$14)&gt;=6)))),1,0)</f>
        <v>0</v>
      </c>
      <c r="KN12" s="6">
        <f>IF(OR(AND($F$5=Settings!$AK$8,OR(YEAR(KN$14)&lt;&gt;YEAR($J$14),MONTH(KN$14)&lt;&gt;MONTH($J$14))),AND($F$5=Settings!$AK$7,OR(AND(YEAR(KN$14)&gt;YEAR($J$14),12+MONTH(KN$14)-MONTH($J$14)&gt;=3),AND(YEAR(KN$14)=YEAR($J$14),MONTH(KN$14)-MONTH($J$14)&gt;=3))),AND($F$5=Settings!$AK$6,OR(AND(YEAR(KN$14)&gt;YEAR($J$14),12+MONTH(KN$14)-MONTH($J$14)&gt;=6),AND(YEAR(KN$14)=YEAR($J$14),MONTH(KN$14)-MONTH($J$14)&gt;=6)))),1,0)</f>
        <v>0</v>
      </c>
      <c r="KO12" s="6">
        <f>IF(OR(AND($F$5=Settings!$AK$8,OR(YEAR(KO$14)&lt;&gt;YEAR($J$14),MONTH(KO$14)&lt;&gt;MONTH($J$14))),AND($F$5=Settings!$AK$7,OR(AND(YEAR(KO$14)&gt;YEAR($J$14),12+MONTH(KO$14)-MONTH($J$14)&gt;=3),AND(YEAR(KO$14)=YEAR($J$14),MONTH(KO$14)-MONTH($J$14)&gt;=3))),AND($F$5=Settings!$AK$6,OR(AND(YEAR(KO$14)&gt;YEAR($J$14),12+MONTH(KO$14)-MONTH($J$14)&gt;=6),AND(YEAR(KO$14)=YEAR($J$14),MONTH(KO$14)-MONTH($J$14)&gt;=6)))),1,0)</f>
        <v>0</v>
      </c>
      <c r="KP12" s="6">
        <f>IF(OR(AND($F$5=Settings!$AK$8,OR(YEAR(KP$14)&lt;&gt;YEAR($J$14),MONTH(KP$14)&lt;&gt;MONTH($J$14))),AND($F$5=Settings!$AK$7,OR(AND(YEAR(KP$14)&gt;YEAR($J$14),12+MONTH(KP$14)-MONTH($J$14)&gt;=3),AND(YEAR(KP$14)=YEAR($J$14),MONTH(KP$14)-MONTH($J$14)&gt;=3))),AND($F$5=Settings!$AK$6,OR(AND(YEAR(KP$14)&gt;YEAR($J$14),12+MONTH(KP$14)-MONTH($J$14)&gt;=6),AND(YEAR(KP$14)=YEAR($J$14),MONTH(KP$14)-MONTH($J$14)&gt;=6)))),1,0)</f>
        <v>0</v>
      </c>
      <c r="KQ12" s="6">
        <f>IF(OR(AND($F$5=Settings!$AK$8,OR(YEAR(KQ$14)&lt;&gt;YEAR($J$14),MONTH(KQ$14)&lt;&gt;MONTH($J$14))),AND($F$5=Settings!$AK$7,OR(AND(YEAR(KQ$14)&gt;YEAR($J$14),12+MONTH(KQ$14)-MONTH($J$14)&gt;=3),AND(YEAR(KQ$14)=YEAR($J$14),MONTH(KQ$14)-MONTH($J$14)&gt;=3))),AND($F$5=Settings!$AK$6,OR(AND(YEAR(KQ$14)&gt;YEAR($J$14),12+MONTH(KQ$14)-MONTH($J$14)&gt;=6),AND(YEAR(KQ$14)=YEAR($J$14),MONTH(KQ$14)-MONTH($J$14)&gt;=6)))),1,0)</f>
        <v>0</v>
      </c>
      <c r="KR12" s="6">
        <f>IF(OR(AND($F$5=Settings!$AK$8,OR(YEAR(KR$14)&lt;&gt;YEAR($J$14),MONTH(KR$14)&lt;&gt;MONTH($J$14))),AND($F$5=Settings!$AK$7,OR(AND(YEAR(KR$14)&gt;YEAR($J$14),12+MONTH(KR$14)-MONTH($J$14)&gt;=3),AND(YEAR(KR$14)=YEAR($J$14),MONTH(KR$14)-MONTH($J$14)&gt;=3))),AND($F$5=Settings!$AK$6,OR(AND(YEAR(KR$14)&gt;YEAR($J$14),12+MONTH(KR$14)-MONTH($J$14)&gt;=6),AND(YEAR(KR$14)=YEAR($J$14),MONTH(KR$14)-MONTH($J$14)&gt;=6)))),1,0)</f>
        <v>0</v>
      </c>
      <c r="KS12" s="6">
        <f>IF(OR(AND($F$5=Settings!$AK$8,OR(YEAR(KS$14)&lt;&gt;YEAR($J$14),MONTH(KS$14)&lt;&gt;MONTH($J$14))),AND($F$5=Settings!$AK$7,OR(AND(YEAR(KS$14)&gt;YEAR($J$14),12+MONTH(KS$14)-MONTH($J$14)&gt;=3),AND(YEAR(KS$14)=YEAR($J$14),MONTH(KS$14)-MONTH($J$14)&gt;=3))),AND($F$5=Settings!$AK$6,OR(AND(YEAR(KS$14)&gt;YEAR($J$14),12+MONTH(KS$14)-MONTH($J$14)&gt;=6),AND(YEAR(KS$14)=YEAR($J$14),MONTH(KS$14)-MONTH($J$14)&gt;=6)))),1,0)</f>
        <v>0</v>
      </c>
      <c r="KT12" s="6">
        <f>IF(OR(AND($F$5=Settings!$AK$8,OR(YEAR(KT$14)&lt;&gt;YEAR($J$14),MONTH(KT$14)&lt;&gt;MONTH($J$14))),AND($F$5=Settings!$AK$7,OR(AND(YEAR(KT$14)&gt;YEAR($J$14),12+MONTH(KT$14)-MONTH($J$14)&gt;=3),AND(YEAR(KT$14)=YEAR($J$14),MONTH(KT$14)-MONTH($J$14)&gt;=3))),AND($F$5=Settings!$AK$6,OR(AND(YEAR(KT$14)&gt;YEAR($J$14),12+MONTH(KT$14)-MONTH($J$14)&gt;=6),AND(YEAR(KT$14)=YEAR($J$14),MONTH(KT$14)-MONTH($J$14)&gt;=6)))),1,0)</f>
        <v>0</v>
      </c>
      <c r="KU12" s="6">
        <f>IF(OR(AND($F$5=Settings!$AK$8,OR(YEAR(KU$14)&lt;&gt;YEAR($J$14),MONTH(KU$14)&lt;&gt;MONTH($J$14))),AND($F$5=Settings!$AK$7,OR(AND(YEAR(KU$14)&gt;YEAR($J$14),12+MONTH(KU$14)-MONTH($J$14)&gt;=3),AND(YEAR(KU$14)=YEAR($J$14),MONTH(KU$14)-MONTH($J$14)&gt;=3))),AND($F$5=Settings!$AK$6,OR(AND(YEAR(KU$14)&gt;YEAR($J$14),12+MONTH(KU$14)-MONTH($J$14)&gt;=6),AND(YEAR(KU$14)=YEAR($J$14),MONTH(KU$14)-MONTH($J$14)&gt;=6)))),1,0)</f>
        <v>0</v>
      </c>
      <c r="KV12" s="6">
        <f>IF(OR(AND($F$5=Settings!$AK$8,OR(YEAR(KV$14)&lt;&gt;YEAR($J$14),MONTH(KV$14)&lt;&gt;MONTH($J$14))),AND($F$5=Settings!$AK$7,OR(AND(YEAR(KV$14)&gt;YEAR($J$14),12+MONTH(KV$14)-MONTH($J$14)&gt;=3),AND(YEAR(KV$14)=YEAR($J$14),MONTH(KV$14)-MONTH($J$14)&gt;=3))),AND($F$5=Settings!$AK$6,OR(AND(YEAR(KV$14)&gt;YEAR($J$14),12+MONTH(KV$14)-MONTH($J$14)&gt;=6),AND(YEAR(KV$14)=YEAR($J$14),MONTH(KV$14)-MONTH($J$14)&gt;=6)))),1,0)</f>
        <v>0</v>
      </c>
      <c r="KW12" s="6">
        <f>IF(OR(AND($F$5=Settings!$AK$8,OR(YEAR(KW$14)&lt;&gt;YEAR($J$14),MONTH(KW$14)&lt;&gt;MONTH($J$14))),AND($F$5=Settings!$AK$7,OR(AND(YEAR(KW$14)&gt;YEAR($J$14),12+MONTH(KW$14)-MONTH($J$14)&gt;=3),AND(YEAR(KW$14)=YEAR($J$14),MONTH(KW$14)-MONTH($J$14)&gt;=3))),AND($F$5=Settings!$AK$6,OR(AND(YEAR(KW$14)&gt;YEAR($J$14),12+MONTH(KW$14)-MONTH($J$14)&gt;=6),AND(YEAR(KW$14)=YEAR($J$14),MONTH(KW$14)-MONTH($J$14)&gt;=6)))),1,0)</f>
        <v>0</v>
      </c>
      <c r="KX12" s="6">
        <f>IF(OR(AND($F$5=Settings!$AK$8,OR(YEAR(KX$14)&lt;&gt;YEAR($J$14),MONTH(KX$14)&lt;&gt;MONTH($J$14))),AND($F$5=Settings!$AK$7,OR(AND(YEAR(KX$14)&gt;YEAR($J$14),12+MONTH(KX$14)-MONTH($J$14)&gt;=3),AND(YEAR(KX$14)=YEAR($J$14),MONTH(KX$14)-MONTH($J$14)&gt;=3))),AND($F$5=Settings!$AK$6,OR(AND(YEAR(KX$14)&gt;YEAR($J$14),12+MONTH(KX$14)-MONTH($J$14)&gt;=6),AND(YEAR(KX$14)=YEAR($J$14),MONTH(KX$14)-MONTH($J$14)&gt;=6)))),1,0)</f>
        <v>0</v>
      </c>
      <c r="KY12" s="6">
        <f>IF(OR(AND($F$5=Settings!$AK$8,OR(YEAR(KY$14)&lt;&gt;YEAR($J$14),MONTH(KY$14)&lt;&gt;MONTH($J$14))),AND($F$5=Settings!$AK$7,OR(AND(YEAR(KY$14)&gt;YEAR($J$14),12+MONTH(KY$14)-MONTH($J$14)&gt;=3),AND(YEAR(KY$14)=YEAR($J$14),MONTH(KY$14)-MONTH($J$14)&gt;=3))),AND($F$5=Settings!$AK$6,OR(AND(YEAR(KY$14)&gt;YEAR($J$14),12+MONTH(KY$14)-MONTH($J$14)&gt;=6),AND(YEAR(KY$14)=YEAR($J$14),MONTH(KY$14)-MONTH($J$14)&gt;=6)))),1,0)</f>
        <v>0</v>
      </c>
      <c r="KZ12" s="6">
        <f>IF(OR(AND($F$5=Settings!$AK$8,OR(YEAR(KZ$14)&lt;&gt;YEAR($J$14),MONTH(KZ$14)&lt;&gt;MONTH($J$14))),AND($F$5=Settings!$AK$7,OR(AND(YEAR(KZ$14)&gt;YEAR($J$14),12+MONTH(KZ$14)-MONTH($J$14)&gt;=3),AND(YEAR(KZ$14)=YEAR($J$14),MONTH(KZ$14)-MONTH($J$14)&gt;=3))),AND($F$5=Settings!$AK$6,OR(AND(YEAR(KZ$14)&gt;YEAR($J$14),12+MONTH(KZ$14)-MONTH($J$14)&gt;=6),AND(YEAR(KZ$14)=YEAR($J$14),MONTH(KZ$14)-MONTH($J$14)&gt;=6)))),1,0)</f>
        <v>0</v>
      </c>
      <c r="LA12" s="6">
        <f>IF(OR(AND($F$5=Settings!$AK$8,OR(YEAR(LA$14)&lt;&gt;YEAR($J$14),MONTH(LA$14)&lt;&gt;MONTH($J$14))),AND($F$5=Settings!$AK$7,OR(AND(YEAR(LA$14)&gt;YEAR($J$14),12+MONTH(LA$14)-MONTH($J$14)&gt;=3),AND(YEAR(LA$14)=YEAR($J$14),MONTH(LA$14)-MONTH($J$14)&gt;=3))),AND($F$5=Settings!$AK$6,OR(AND(YEAR(LA$14)&gt;YEAR($J$14),12+MONTH(LA$14)-MONTH($J$14)&gt;=6),AND(YEAR(LA$14)=YEAR($J$14),MONTH(LA$14)-MONTH($J$14)&gt;=6)))),1,0)</f>
        <v>0</v>
      </c>
      <c r="LB12" s="6">
        <f>IF(OR(AND($F$5=Settings!$AK$8,OR(YEAR(LB$14)&lt;&gt;YEAR($J$14),MONTH(LB$14)&lt;&gt;MONTH($J$14))),AND($F$5=Settings!$AK$7,OR(AND(YEAR(LB$14)&gt;YEAR($J$14),12+MONTH(LB$14)-MONTH($J$14)&gt;=3),AND(YEAR(LB$14)=YEAR($J$14),MONTH(LB$14)-MONTH($J$14)&gt;=3))),AND($F$5=Settings!$AK$6,OR(AND(YEAR(LB$14)&gt;YEAR($J$14),12+MONTH(LB$14)-MONTH($J$14)&gt;=6),AND(YEAR(LB$14)=YEAR($J$14),MONTH(LB$14)-MONTH($J$14)&gt;=6)))),1,0)</f>
        <v>0</v>
      </c>
      <c r="LC12" s="6">
        <f>IF(OR(AND($F$5=Settings!$AK$8,OR(YEAR(LC$14)&lt;&gt;YEAR($J$14),MONTH(LC$14)&lt;&gt;MONTH($J$14))),AND($F$5=Settings!$AK$7,OR(AND(YEAR(LC$14)&gt;YEAR($J$14),12+MONTH(LC$14)-MONTH($J$14)&gt;=3),AND(YEAR(LC$14)=YEAR($J$14),MONTH(LC$14)-MONTH($J$14)&gt;=3))),AND($F$5=Settings!$AK$6,OR(AND(YEAR(LC$14)&gt;YEAR($J$14),12+MONTH(LC$14)-MONTH($J$14)&gt;=6),AND(YEAR(LC$14)=YEAR($J$14),MONTH(LC$14)-MONTH($J$14)&gt;=6)))),1,0)</f>
        <v>0</v>
      </c>
      <c r="LD12" s="6">
        <f>IF(OR(AND($F$5=Settings!$AK$8,OR(YEAR(LD$14)&lt;&gt;YEAR($J$14),MONTH(LD$14)&lt;&gt;MONTH($J$14))),AND($F$5=Settings!$AK$7,OR(AND(YEAR(LD$14)&gt;YEAR($J$14),12+MONTH(LD$14)-MONTH($J$14)&gt;=3),AND(YEAR(LD$14)=YEAR($J$14),MONTH(LD$14)-MONTH($J$14)&gt;=3))),AND($F$5=Settings!$AK$6,OR(AND(YEAR(LD$14)&gt;YEAR($J$14),12+MONTH(LD$14)-MONTH($J$14)&gt;=6),AND(YEAR(LD$14)=YEAR($J$14),MONTH(LD$14)-MONTH($J$14)&gt;=6)))),1,0)</f>
        <v>0</v>
      </c>
      <c r="LE12" s="6">
        <f>IF(OR(AND($F$5=Settings!$AK$8,OR(YEAR(LE$14)&lt;&gt;YEAR($J$14),MONTH(LE$14)&lt;&gt;MONTH($J$14))),AND($F$5=Settings!$AK$7,OR(AND(YEAR(LE$14)&gt;YEAR($J$14),12+MONTH(LE$14)-MONTH($J$14)&gt;=3),AND(YEAR(LE$14)=YEAR($J$14),MONTH(LE$14)-MONTH($J$14)&gt;=3))),AND($F$5=Settings!$AK$6,OR(AND(YEAR(LE$14)&gt;YEAR($J$14),12+MONTH(LE$14)-MONTH($J$14)&gt;=6),AND(YEAR(LE$14)=YEAR($J$14),MONTH(LE$14)-MONTH($J$14)&gt;=6)))),1,0)</f>
        <v>0</v>
      </c>
      <c r="LF12" s="6">
        <f>IF(OR(AND($F$5=Settings!$AK$8,OR(YEAR(LF$14)&lt;&gt;YEAR($J$14),MONTH(LF$14)&lt;&gt;MONTH($J$14))),AND($F$5=Settings!$AK$7,OR(AND(YEAR(LF$14)&gt;YEAR($J$14),12+MONTH(LF$14)-MONTH($J$14)&gt;=3),AND(YEAR(LF$14)=YEAR($J$14),MONTH(LF$14)-MONTH($J$14)&gt;=3))),AND($F$5=Settings!$AK$6,OR(AND(YEAR(LF$14)&gt;YEAR($J$14),12+MONTH(LF$14)-MONTH($J$14)&gt;=6),AND(YEAR(LF$14)=YEAR($J$14),MONTH(LF$14)-MONTH($J$14)&gt;=6)))),1,0)</f>
        <v>0</v>
      </c>
      <c r="LG12" s="6">
        <f>IF(OR(AND($F$5=Settings!$AK$8,OR(YEAR(LG$14)&lt;&gt;YEAR($J$14),MONTH(LG$14)&lt;&gt;MONTH($J$14))),AND($F$5=Settings!$AK$7,OR(AND(YEAR(LG$14)&gt;YEAR($J$14),12+MONTH(LG$14)-MONTH($J$14)&gt;=3),AND(YEAR(LG$14)=YEAR($J$14),MONTH(LG$14)-MONTH($J$14)&gt;=3))),AND($F$5=Settings!$AK$6,OR(AND(YEAR(LG$14)&gt;YEAR($J$14),12+MONTH(LG$14)-MONTH($J$14)&gt;=6),AND(YEAR(LG$14)=YEAR($J$14),MONTH(LG$14)-MONTH($J$14)&gt;=6)))),1,0)</f>
        <v>0</v>
      </c>
      <c r="LH12" s="6">
        <f>IF(OR(AND($F$5=Settings!$AK$8,OR(YEAR(LH$14)&lt;&gt;YEAR($J$14),MONTH(LH$14)&lt;&gt;MONTH($J$14))),AND($F$5=Settings!$AK$7,OR(AND(YEAR(LH$14)&gt;YEAR($J$14),12+MONTH(LH$14)-MONTH($J$14)&gt;=3),AND(YEAR(LH$14)=YEAR($J$14),MONTH(LH$14)-MONTH($J$14)&gt;=3))),AND($F$5=Settings!$AK$6,OR(AND(YEAR(LH$14)&gt;YEAR($J$14),12+MONTH(LH$14)-MONTH($J$14)&gt;=6),AND(YEAR(LH$14)=YEAR($J$14),MONTH(LH$14)-MONTH($J$14)&gt;=6)))),1,0)</f>
        <v>0</v>
      </c>
      <c r="LI12" s="6">
        <f>IF(OR(AND($F$5=Settings!$AK$8,OR(YEAR(LI$14)&lt;&gt;YEAR($J$14),MONTH(LI$14)&lt;&gt;MONTH($J$14))),AND($F$5=Settings!$AK$7,OR(AND(YEAR(LI$14)&gt;YEAR($J$14),12+MONTH(LI$14)-MONTH($J$14)&gt;=3),AND(YEAR(LI$14)=YEAR($J$14),MONTH(LI$14)-MONTH($J$14)&gt;=3))),AND($F$5=Settings!$AK$6,OR(AND(YEAR(LI$14)&gt;YEAR($J$14),12+MONTH(LI$14)-MONTH($J$14)&gt;=6),AND(YEAR(LI$14)=YEAR($J$14),MONTH(LI$14)-MONTH($J$14)&gt;=6)))),1,0)</f>
        <v>0</v>
      </c>
      <c r="LJ12" s="6">
        <f>IF(OR(AND($F$5=Settings!$AK$8,OR(YEAR(LJ$14)&lt;&gt;YEAR($J$14),MONTH(LJ$14)&lt;&gt;MONTH($J$14))),AND($F$5=Settings!$AK$7,OR(AND(YEAR(LJ$14)&gt;YEAR($J$14),12+MONTH(LJ$14)-MONTH($J$14)&gt;=3),AND(YEAR(LJ$14)=YEAR($J$14),MONTH(LJ$14)-MONTH($J$14)&gt;=3))),AND($F$5=Settings!$AK$6,OR(AND(YEAR(LJ$14)&gt;YEAR($J$14),12+MONTH(LJ$14)-MONTH($J$14)&gt;=6),AND(YEAR(LJ$14)=YEAR($J$14),MONTH(LJ$14)-MONTH($J$14)&gt;=6)))),1,0)</f>
        <v>0</v>
      </c>
      <c r="LK12" s="6">
        <f>IF(OR(AND($F$5=Settings!$AK$8,OR(YEAR(LK$14)&lt;&gt;YEAR($J$14),MONTH(LK$14)&lt;&gt;MONTH($J$14))),AND($F$5=Settings!$AK$7,OR(AND(YEAR(LK$14)&gt;YEAR($J$14),12+MONTH(LK$14)-MONTH($J$14)&gt;=3),AND(YEAR(LK$14)=YEAR($J$14),MONTH(LK$14)-MONTH($J$14)&gt;=3))),AND($F$5=Settings!$AK$6,OR(AND(YEAR(LK$14)&gt;YEAR($J$14),12+MONTH(LK$14)-MONTH($J$14)&gt;=6),AND(YEAR(LK$14)=YEAR($J$14),MONTH(LK$14)-MONTH($J$14)&gt;=6)))),1,0)</f>
        <v>0</v>
      </c>
      <c r="LL12" s="6">
        <f>IF(OR(AND($F$5=Settings!$AK$8,OR(YEAR(LL$14)&lt;&gt;YEAR($J$14),MONTH(LL$14)&lt;&gt;MONTH($J$14))),AND($F$5=Settings!$AK$7,OR(AND(YEAR(LL$14)&gt;YEAR($J$14),12+MONTH(LL$14)-MONTH($J$14)&gt;=3),AND(YEAR(LL$14)=YEAR($J$14),MONTH(LL$14)-MONTH($J$14)&gt;=3))),AND($F$5=Settings!$AK$6,OR(AND(YEAR(LL$14)&gt;YEAR($J$14),12+MONTH(LL$14)-MONTH($J$14)&gt;=6),AND(YEAR(LL$14)=YEAR($J$14),MONTH(LL$14)-MONTH($J$14)&gt;=6)))),1,0)</f>
        <v>0</v>
      </c>
      <c r="LM12" s="6">
        <f>IF(OR(AND($F$5=Settings!$AK$8,OR(YEAR(LM$14)&lt;&gt;YEAR($J$14),MONTH(LM$14)&lt;&gt;MONTH($J$14))),AND($F$5=Settings!$AK$7,OR(AND(YEAR(LM$14)&gt;YEAR($J$14),12+MONTH(LM$14)-MONTH($J$14)&gt;=3),AND(YEAR(LM$14)=YEAR($J$14),MONTH(LM$14)-MONTH($J$14)&gt;=3))),AND($F$5=Settings!$AK$6,OR(AND(YEAR(LM$14)&gt;YEAR($J$14),12+MONTH(LM$14)-MONTH($J$14)&gt;=6),AND(YEAR(LM$14)=YEAR($J$14),MONTH(LM$14)-MONTH($J$14)&gt;=6)))),1,0)</f>
        <v>0</v>
      </c>
      <c r="LN12" s="6">
        <f>IF(OR(AND($F$5=Settings!$AK$8,OR(YEAR(LN$14)&lt;&gt;YEAR($J$14),MONTH(LN$14)&lt;&gt;MONTH($J$14))),AND($F$5=Settings!$AK$7,OR(AND(YEAR(LN$14)&gt;YEAR($J$14),12+MONTH(LN$14)-MONTH($J$14)&gt;=3),AND(YEAR(LN$14)=YEAR($J$14),MONTH(LN$14)-MONTH($J$14)&gt;=3))),AND($F$5=Settings!$AK$6,OR(AND(YEAR(LN$14)&gt;YEAR($J$14),12+MONTH(LN$14)-MONTH($J$14)&gt;=6),AND(YEAR(LN$14)=YEAR($J$14),MONTH(LN$14)-MONTH($J$14)&gt;=6)))),1,0)</f>
        <v>0</v>
      </c>
      <c r="LO12" s="6">
        <f>IF(OR(AND($F$5=Settings!$AK$8,OR(YEAR(LO$14)&lt;&gt;YEAR($J$14),MONTH(LO$14)&lt;&gt;MONTH($J$14))),AND($F$5=Settings!$AK$7,OR(AND(YEAR(LO$14)&gt;YEAR($J$14),12+MONTH(LO$14)-MONTH($J$14)&gt;=3),AND(YEAR(LO$14)=YEAR($J$14),MONTH(LO$14)-MONTH($J$14)&gt;=3))),AND($F$5=Settings!$AK$6,OR(AND(YEAR(LO$14)&gt;YEAR($J$14),12+MONTH(LO$14)-MONTH($J$14)&gt;=6),AND(YEAR(LO$14)=YEAR($J$14),MONTH(LO$14)-MONTH($J$14)&gt;=6)))),1,0)</f>
        <v>0</v>
      </c>
      <c r="LP12" s="6">
        <f>IF(OR(AND($F$5=Settings!$AK$8,OR(YEAR(LP$14)&lt;&gt;YEAR($J$14),MONTH(LP$14)&lt;&gt;MONTH($J$14))),AND($F$5=Settings!$AK$7,OR(AND(YEAR(LP$14)&gt;YEAR($J$14),12+MONTH(LP$14)-MONTH($J$14)&gt;=3),AND(YEAR(LP$14)=YEAR($J$14),MONTH(LP$14)-MONTH($J$14)&gt;=3))),AND($F$5=Settings!$AK$6,OR(AND(YEAR(LP$14)&gt;YEAR($J$14),12+MONTH(LP$14)-MONTH($J$14)&gt;=6),AND(YEAR(LP$14)=YEAR($J$14),MONTH(LP$14)-MONTH($J$14)&gt;=6)))),1,0)</f>
        <v>0</v>
      </c>
      <c r="LQ12" s="6">
        <f>IF(OR(AND($F$5=Settings!$AK$8,OR(YEAR(LQ$14)&lt;&gt;YEAR($J$14),MONTH(LQ$14)&lt;&gt;MONTH($J$14))),AND($F$5=Settings!$AK$7,OR(AND(YEAR(LQ$14)&gt;YEAR($J$14),12+MONTH(LQ$14)-MONTH($J$14)&gt;=3),AND(YEAR(LQ$14)=YEAR($J$14),MONTH(LQ$14)-MONTH($J$14)&gt;=3))),AND($F$5=Settings!$AK$6,OR(AND(YEAR(LQ$14)&gt;YEAR($J$14),12+MONTH(LQ$14)-MONTH($J$14)&gt;=6),AND(YEAR(LQ$14)=YEAR($J$14),MONTH(LQ$14)-MONTH($J$14)&gt;=6)))),1,0)</f>
        <v>0</v>
      </c>
      <c r="LR12" s="6">
        <f>IF(OR(AND($F$5=Settings!$AK$8,OR(YEAR(LR$14)&lt;&gt;YEAR($J$14),MONTH(LR$14)&lt;&gt;MONTH($J$14))),AND($F$5=Settings!$AK$7,OR(AND(YEAR(LR$14)&gt;YEAR($J$14),12+MONTH(LR$14)-MONTH($J$14)&gt;=3),AND(YEAR(LR$14)=YEAR($J$14),MONTH(LR$14)-MONTH($J$14)&gt;=3))),AND($F$5=Settings!$AK$6,OR(AND(YEAR(LR$14)&gt;YEAR($J$14),12+MONTH(LR$14)-MONTH($J$14)&gt;=6),AND(YEAR(LR$14)=YEAR($J$14),MONTH(LR$14)-MONTH($J$14)&gt;=6)))),1,0)</f>
        <v>0</v>
      </c>
      <c r="LS12" s="6">
        <f>IF(OR(AND($F$5=Settings!$AK$8,OR(YEAR(LS$14)&lt;&gt;YEAR($J$14),MONTH(LS$14)&lt;&gt;MONTH($J$14))),AND($F$5=Settings!$AK$7,OR(AND(YEAR(LS$14)&gt;YEAR($J$14),12+MONTH(LS$14)-MONTH($J$14)&gt;=3),AND(YEAR(LS$14)=YEAR($J$14),MONTH(LS$14)-MONTH($J$14)&gt;=3))),AND($F$5=Settings!$AK$6,OR(AND(YEAR(LS$14)&gt;YEAR($J$14),12+MONTH(LS$14)-MONTH($J$14)&gt;=6),AND(YEAR(LS$14)=YEAR($J$14),MONTH(LS$14)-MONTH($J$14)&gt;=6)))),1,0)</f>
        <v>0</v>
      </c>
      <c r="LT12" s="6">
        <f>IF(OR(AND($F$5=Settings!$AK$8,OR(YEAR(LT$14)&lt;&gt;YEAR($J$14),MONTH(LT$14)&lt;&gt;MONTH($J$14))),AND($F$5=Settings!$AK$7,OR(AND(YEAR(LT$14)&gt;YEAR($J$14),12+MONTH(LT$14)-MONTH($J$14)&gt;=3),AND(YEAR(LT$14)=YEAR($J$14),MONTH(LT$14)-MONTH($J$14)&gt;=3))),AND($F$5=Settings!$AK$6,OR(AND(YEAR(LT$14)&gt;YEAR($J$14),12+MONTH(LT$14)-MONTH($J$14)&gt;=6),AND(YEAR(LT$14)=YEAR($J$14),MONTH(LT$14)-MONTH($J$14)&gt;=6)))),1,0)</f>
        <v>0</v>
      </c>
      <c r="LU12" s="6">
        <f>IF(OR(AND($F$5=Settings!$AK$8,OR(YEAR(LU$14)&lt;&gt;YEAR($J$14),MONTH(LU$14)&lt;&gt;MONTH($J$14))),AND($F$5=Settings!$AK$7,OR(AND(YEAR(LU$14)&gt;YEAR($J$14),12+MONTH(LU$14)-MONTH($J$14)&gt;=3),AND(YEAR(LU$14)=YEAR($J$14),MONTH(LU$14)-MONTH($J$14)&gt;=3))),AND($F$5=Settings!$AK$6,OR(AND(YEAR(LU$14)&gt;YEAR($J$14),12+MONTH(LU$14)-MONTH($J$14)&gt;=6),AND(YEAR(LU$14)=YEAR($J$14),MONTH(LU$14)-MONTH($J$14)&gt;=6)))),1,0)</f>
        <v>0</v>
      </c>
      <c r="LV12" s="6">
        <f>IF(OR(AND($F$5=Settings!$AK$8,OR(YEAR(LV$14)&lt;&gt;YEAR($J$14),MONTH(LV$14)&lt;&gt;MONTH($J$14))),AND($F$5=Settings!$AK$7,OR(AND(YEAR(LV$14)&gt;YEAR($J$14),12+MONTH(LV$14)-MONTH($J$14)&gt;=3),AND(YEAR(LV$14)=YEAR($J$14),MONTH(LV$14)-MONTH($J$14)&gt;=3))),AND($F$5=Settings!$AK$6,OR(AND(YEAR(LV$14)&gt;YEAR($J$14),12+MONTH(LV$14)-MONTH($J$14)&gt;=6),AND(YEAR(LV$14)=YEAR($J$14),MONTH(LV$14)-MONTH($J$14)&gt;=6)))),1,0)</f>
        <v>0</v>
      </c>
      <c r="LW12" s="6">
        <f>IF(OR(AND($F$5=Settings!$AK$8,OR(YEAR(LW$14)&lt;&gt;YEAR($J$14),MONTH(LW$14)&lt;&gt;MONTH($J$14))),AND($F$5=Settings!$AK$7,OR(AND(YEAR(LW$14)&gt;YEAR($J$14),12+MONTH(LW$14)-MONTH($J$14)&gt;=3),AND(YEAR(LW$14)=YEAR($J$14),MONTH(LW$14)-MONTH($J$14)&gt;=3))),AND($F$5=Settings!$AK$6,OR(AND(YEAR(LW$14)&gt;YEAR($J$14),12+MONTH(LW$14)-MONTH($J$14)&gt;=6),AND(YEAR(LW$14)=YEAR($J$14),MONTH(LW$14)-MONTH($J$14)&gt;=6)))),1,0)</f>
        <v>0</v>
      </c>
      <c r="LX12" s="6">
        <f>IF(OR(AND($F$5=Settings!$AK$8,OR(YEAR(LX$14)&lt;&gt;YEAR($J$14),MONTH(LX$14)&lt;&gt;MONTH($J$14))),AND($F$5=Settings!$AK$7,OR(AND(YEAR(LX$14)&gt;YEAR($J$14),12+MONTH(LX$14)-MONTH($J$14)&gt;=3),AND(YEAR(LX$14)=YEAR($J$14),MONTH(LX$14)-MONTH($J$14)&gt;=3))),AND($F$5=Settings!$AK$6,OR(AND(YEAR(LX$14)&gt;YEAR($J$14),12+MONTH(LX$14)-MONTH($J$14)&gt;=6),AND(YEAR(LX$14)=YEAR($J$14),MONTH(LX$14)-MONTH($J$14)&gt;=6)))),1,0)</f>
        <v>0</v>
      </c>
      <c r="LY12" s="6">
        <f>IF(OR(AND($F$5=Settings!$AK$8,OR(YEAR(LY$14)&lt;&gt;YEAR($J$14),MONTH(LY$14)&lt;&gt;MONTH($J$14))),AND($F$5=Settings!$AK$7,OR(AND(YEAR(LY$14)&gt;YEAR($J$14),12+MONTH(LY$14)-MONTH($J$14)&gt;=3),AND(YEAR(LY$14)=YEAR($J$14),MONTH(LY$14)-MONTH($J$14)&gt;=3))),AND($F$5=Settings!$AK$6,OR(AND(YEAR(LY$14)&gt;YEAR($J$14),12+MONTH(LY$14)-MONTH($J$14)&gt;=6),AND(YEAR(LY$14)=YEAR($J$14),MONTH(LY$14)-MONTH($J$14)&gt;=6)))),1,0)</f>
        <v>0</v>
      </c>
      <c r="LZ12" s="6">
        <f>IF(OR(AND($F$5=Settings!$AK$8,OR(YEAR(LZ$14)&lt;&gt;YEAR($J$14),MONTH(LZ$14)&lt;&gt;MONTH($J$14))),AND($F$5=Settings!$AK$7,OR(AND(YEAR(LZ$14)&gt;YEAR($J$14),12+MONTH(LZ$14)-MONTH($J$14)&gt;=3),AND(YEAR(LZ$14)=YEAR($J$14),MONTH(LZ$14)-MONTH($J$14)&gt;=3))),AND($F$5=Settings!$AK$6,OR(AND(YEAR(LZ$14)&gt;YEAR($J$14),12+MONTH(LZ$14)-MONTH($J$14)&gt;=6),AND(YEAR(LZ$14)=YEAR($J$14),MONTH(LZ$14)-MONTH($J$14)&gt;=6)))),1,0)</f>
        <v>0</v>
      </c>
      <c r="MA12" s="6">
        <f>IF(OR(AND($F$5=Settings!$AK$8,OR(YEAR(MA$14)&lt;&gt;YEAR($J$14),MONTH(MA$14)&lt;&gt;MONTH($J$14))),AND($F$5=Settings!$AK$7,OR(AND(YEAR(MA$14)&gt;YEAR($J$14),12+MONTH(MA$14)-MONTH($J$14)&gt;=3),AND(YEAR(MA$14)=YEAR($J$14),MONTH(MA$14)-MONTH($J$14)&gt;=3))),AND($F$5=Settings!$AK$6,OR(AND(YEAR(MA$14)&gt;YEAR($J$14),12+MONTH(MA$14)-MONTH($J$14)&gt;=6),AND(YEAR(MA$14)=YEAR($J$14),MONTH(MA$14)-MONTH($J$14)&gt;=6)))),1,0)</f>
        <v>0</v>
      </c>
      <c r="MB12" s="6">
        <f>IF(OR(AND($F$5=Settings!$AK$8,OR(YEAR(MB$14)&lt;&gt;YEAR($J$14),MONTH(MB$14)&lt;&gt;MONTH($J$14))),AND($F$5=Settings!$AK$7,OR(AND(YEAR(MB$14)&gt;YEAR($J$14),12+MONTH(MB$14)-MONTH($J$14)&gt;=3),AND(YEAR(MB$14)=YEAR($J$14),MONTH(MB$14)-MONTH($J$14)&gt;=3))),AND($F$5=Settings!$AK$6,OR(AND(YEAR(MB$14)&gt;YEAR($J$14),12+MONTH(MB$14)-MONTH($J$14)&gt;=6),AND(YEAR(MB$14)=YEAR($J$14),MONTH(MB$14)-MONTH($J$14)&gt;=6)))),1,0)</f>
        <v>0</v>
      </c>
      <c r="MC12" s="6">
        <f>IF(OR(AND($F$5=Settings!$AK$8,OR(YEAR(MC$14)&lt;&gt;YEAR($J$14),MONTH(MC$14)&lt;&gt;MONTH($J$14))),AND($F$5=Settings!$AK$7,OR(AND(YEAR(MC$14)&gt;YEAR($J$14),12+MONTH(MC$14)-MONTH($J$14)&gt;=3),AND(YEAR(MC$14)=YEAR($J$14),MONTH(MC$14)-MONTH($J$14)&gt;=3))),AND($F$5=Settings!$AK$6,OR(AND(YEAR(MC$14)&gt;YEAR($J$14),12+MONTH(MC$14)-MONTH($J$14)&gt;=6),AND(YEAR(MC$14)=YEAR($J$14),MONTH(MC$14)-MONTH($J$14)&gt;=6)))),1,0)</f>
        <v>0</v>
      </c>
      <c r="MD12" s="6">
        <f>IF(OR(AND($F$5=Settings!$AK$8,OR(YEAR(MD$14)&lt;&gt;YEAR($J$14),MONTH(MD$14)&lt;&gt;MONTH($J$14))),AND($F$5=Settings!$AK$7,OR(AND(YEAR(MD$14)&gt;YEAR($J$14),12+MONTH(MD$14)-MONTH($J$14)&gt;=3),AND(YEAR(MD$14)=YEAR($J$14),MONTH(MD$14)-MONTH($J$14)&gt;=3))),AND($F$5=Settings!$AK$6,OR(AND(YEAR(MD$14)&gt;YEAR($J$14),12+MONTH(MD$14)-MONTH($J$14)&gt;=6),AND(YEAR(MD$14)=YEAR($J$14),MONTH(MD$14)-MONTH($J$14)&gt;=6)))),1,0)</f>
        <v>0</v>
      </c>
      <c r="ME12" s="6">
        <f>IF(OR(AND($F$5=Settings!$AK$8,OR(YEAR(ME$14)&lt;&gt;YEAR($J$14),MONTH(ME$14)&lt;&gt;MONTH($J$14))),AND($F$5=Settings!$AK$7,OR(AND(YEAR(ME$14)&gt;YEAR($J$14),12+MONTH(ME$14)-MONTH($J$14)&gt;=3),AND(YEAR(ME$14)=YEAR($J$14),MONTH(ME$14)-MONTH($J$14)&gt;=3))),AND($F$5=Settings!$AK$6,OR(AND(YEAR(ME$14)&gt;YEAR($J$14),12+MONTH(ME$14)-MONTH($J$14)&gt;=6),AND(YEAR(ME$14)=YEAR($J$14),MONTH(ME$14)-MONTH($J$14)&gt;=6)))),1,0)</f>
        <v>0</v>
      </c>
      <c r="MF12" s="6">
        <f>IF(OR(AND($F$5=Settings!$AK$8,OR(YEAR(MF$14)&lt;&gt;YEAR($J$14),MONTH(MF$14)&lt;&gt;MONTH($J$14))),AND($F$5=Settings!$AK$7,OR(AND(YEAR(MF$14)&gt;YEAR($J$14),12+MONTH(MF$14)-MONTH($J$14)&gt;=3),AND(YEAR(MF$14)=YEAR($J$14),MONTH(MF$14)-MONTH($J$14)&gt;=3))),AND($F$5=Settings!$AK$6,OR(AND(YEAR(MF$14)&gt;YEAR($J$14),12+MONTH(MF$14)-MONTH($J$14)&gt;=6),AND(YEAR(MF$14)=YEAR($J$14),MONTH(MF$14)-MONTH($J$14)&gt;=6)))),1,0)</f>
        <v>0</v>
      </c>
      <c r="MG12" s="6">
        <f>IF(OR(AND($F$5=Settings!$AK$8,OR(YEAR(MG$14)&lt;&gt;YEAR($J$14),MONTH(MG$14)&lt;&gt;MONTH($J$14))),AND($F$5=Settings!$AK$7,OR(AND(YEAR(MG$14)&gt;YEAR($J$14),12+MONTH(MG$14)-MONTH($J$14)&gt;=3),AND(YEAR(MG$14)=YEAR($J$14),MONTH(MG$14)-MONTH($J$14)&gt;=3))),AND($F$5=Settings!$AK$6,OR(AND(YEAR(MG$14)&gt;YEAR($J$14),12+MONTH(MG$14)-MONTH($J$14)&gt;=6),AND(YEAR(MG$14)=YEAR($J$14),MONTH(MG$14)-MONTH($J$14)&gt;=6)))),1,0)</f>
        <v>0</v>
      </c>
      <c r="MH12" s="6">
        <f>IF(OR(AND($F$5=Settings!$AK$8,OR(YEAR(MH$14)&lt;&gt;YEAR($J$14),MONTH(MH$14)&lt;&gt;MONTH($J$14))),AND($F$5=Settings!$AK$7,OR(AND(YEAR(MH$14)&gt;YEAR($J$14),12+MONTH(MH$14)-MONTH($J$14)&gt;=3),AND(YEAR(MH$14)=YEAR($J$14),MONTH(MH$14)-MONTH($J$14)&gt;=3))),AND($F$5=Settings!$AK$6,OR(AND(YEAR(MH$14)&gt;YEAR($J$14),12+MONTH(MH$14)-MONTH($J$14)&gt;=6),AND(YEAR(MH$14)=YEAR($J$14),MONTH(MH$14)-MONTH($J$14)&gt;=6)))),1,0)</f>
        <v>0</v>
      </c>
      <c r="MI12" s="6">
        <f>IF(OR(AND($F$5=Settings!$AK$8,OR(YEAR(MI$14)&lt;&gt;YEAR($J$14),MONTH(MI$14)&lt;&gt;MONTH($J$14))),AND($F$5=Settings!$AK$7,OR(AND(YEAR(MI$14)&gt;YEAR($J$14),12+MONTH(MI$14)-MONTH($J$14)&gt;=3),AND(YEAR(MI$14)=YEAR($J$14),MONTH(MI$14)-MONTH($J$14)&gt;=3))),AND($F$5=Settings!$AK$6,OR(AND(YEAR(MI$14)&gt;YEAR($J$14),12+MONTH(MI$14)-MONTH($J$14)&gt;=6),AND(YEAR(MI$14)=YEAR($J$14),MONTH(MI$14)-MONTH($J$14)&gt;=6)))),1,0)</f>
        <v>0</v>
      </c>
      <c r="MJ12" s="6">
        <f>IF(OR(AND($F$5=Settings!$AK$8,OR(YEAR(MJ$14)&lt;&gt;YEAR($J$14),MONTH(MJ$14)&lt;&gt;MONTH($J$14))),AND($F$5=Settings!$AK$7,OR(AND(YEAR(MJ$14)&gt;YEAR($J$14),12+MONTH(MJ$14)-MONTH($J$14)&gt;=3),AND(YEAR(MJ$14)=YEAR($J$14),MONTH(MJ$14)-MONTH($J$14)&gt;=3))),AND($F$5=Settings!$AK$6,OR(AND(YEAR(MJ$14)&gt;YEAR($J$14),12+MONTH(MJ$14)-MONTH($J$14)&gt;=6),AND(YEAR(MJ$14)=YEAR($J$14),MONTH(MJ$14)-MONTH($J$14)&gt;=6)))),1,0)</f>
        <v>0</v>
      </c>
      <c r="MK12" s="6">
        <f>IF(OR(AND($F$5=Settings!$AK$8,OR(YEAR(MK$14)&lt;&gt;YEAR($J$14),MONTH(MK$14)&lt;&gt;MONTH($J$14))),AND($F$5=Settings!$AK$7,OR(AND(YEAR(MK$14)&gt;YEAR($J$14),12+MONTH(MK$14)-MONTH($J$14)&gt;=3),AND(YEAR(MK$14)=YEAR($J$14),MONTH(MK$14)-MONTH($J$14)&gt;=3))),AND($F$5=Settings!$AK$6,OR(AND(YEAR(MK$14)&gt;YEAR($J$14),12+MONTH(MK$14)-MONTH($J$14)&gt;=6),AND(YEAR(MK$14)=YEAR($J$14),MONTH(MK$14)-MONTH($J$14)&gt;=6)))),1,0)</f>
        <v>0</v>
      </c>
      <c r="ML12" s="6">
        <f>IF(OR(AND($F$5=Settings!$AK$8,OR(YEAR(ML$14)&lt;&gt;YEAR($J$14),MONTH(ML$14)&lt;&gt;MONTH($J$14))),AND($F$5=Settings!$AK$7,OR(AND(YEAR(ML$14)&gt;YEAR($J$14),12+MONTH(ML$14)-MONTH($J$14)&gt;=3),AND(YEAR(ML$14)=YEAR($J$14),MONTH(ML$14)-MONTH($J$14)&gt;=3))),AND($F$5=Settings!$AK$6,OR(AND(YEAR(ML$14)&gt;YEAR($J$14),12+MONTH(ML$14)-MONTH($J$14)&gt;=6),AND(YEAR(ML$14)=YEAR($J$14),MONTH(ML$14)-MONTH($J$14)&gt;=6)))),1,0)</f>
        <v>0</v>
      </c>
      <c r="MM12" s="6">
        <f>IF(OR(AND($F$5=Settings!$AK$8,OR(YEAR(MM$14)&lt;&gt;YEAR($J$14),MONTH(MM$14)&lt;&gt;MONTH($J$14))),AND($F$5=Settings!$AK$7,OR(AND(YEAR(MM$14)&gt;YEAR($J$14),12+MONTH(MM$14)-MONTH($J$14)&gt;=3),AND(YEAR(MM$14)=YEAR($J$14),MONTH(MM$14)-MONTH($J$14)&gt;=3))),AND($F$5=Settings!$AK$6,OR(AND(YEAR(MM$14)&gt;YEAR($J$14),12+MONTH(MM$14)-MONTH($J$14)&gt;=6),AND(YEAR(MM$14)=YEAR($J$14),MONTH(MM$14)-MONTH($J$14)&gt;=6)))),1,0)</f>
        <v>0</v>
      </c>
      <c r="MN12" s="6">
        <f>IF(OR(AND($F$5=Settings!$AK$8,OR(YEAR(MN$14)&lt;&gt;YEAR($J$14),MONTH(MN$14)&lt;&gt;MONTH($J$14))),AND($F$5=Settings!$AK$7,OR(AND(YEAR(MN$14)&gt;YEAR($J$14),12+MONTH(MN$14)-MONTH($J$14)&gt;=3),AND(YEAR(MN$14)=YEAR($J$14),MONTH(MN$14)-MONTH($J$14)&gt;=3))),AND($F$5=Settings!$AK$6,OR(AND(YEAR(MN$14)&gt;YEAR($J$14),12+MONTH(MN$14)-MONTH($J$14)&gt;=6),AND(YEAR(MN$14)=YEAR($J$14),MONTH(MN$14)-MONTH($J$14)&gt;=6)))),1,0)</f>
        <v>0</v>
      </c>
      <c r="MO12" s="6">
        <f>IF(OR(AND($F$5=Settings!$AK$8,OR(YEAR(MO$14)&lt;&gt;YEAR($J$14),MONTH(MO$14)&lt;&gt;MONTH($J$14))),AND($F$5=Settings!$AK$7,OR(AND(YEAR(MO$14)&gt;YEAR($J$14),12+MONTH(MO$14)-MONTH($J$14)&gt;=3),AND(YEAR(MO$14)=YEAR($J$14),MONTH(MO$14)-MONTH($J$14)&gt;=3))),AND($F$5=Settings!$AK$6,OR(AND(YEAR(MO$14)&gt;YEAR($J$14),12+MONTH(MO$14)-MONTH($J$14)&gt;=6),AND(YEAR(MO$14)=YEAR($J$14),MONTH(MO$14)-MONTH($J$14)&gt;=6)))),1,0)</f>
        <v>0</v>
      </c>
      <c r="MP12" s="6">
        <f>IF(OR(AND($F$5=Settings!$AK$8,OR(YEAR(MP$14)&lt;&gt;YEAR($J$14),MONTH(MP$14)&lt;&gt;MONTH($J$14))),AND($F$5=Settings!$AK$7,OR(AND(YEAR(MP$14)&gt;YEAR($J$14),12+MONTH(MP$14)-MONTH($J$14)&gt;=3),AND(YEAR(MP$14)=YEAR($J$14),MONTH(MP$14)-MONTH($J$14)&gt;=3))),AND($F$5=Settings!$AK$6,OR(AND(YEAR(MP$14)&gt;YEAR($J$14),12+MONTH(MP$14)-MONTH($J$14)&gt;=6),AND(YEAR(MP$14)=YEAR($J$14),MONTH(MP$14)-MONTH($J$14)&gt;=6)))),1,0)</f>
        <v>0</v>
      </c>
      <c r="MQ12" s="6">
        <f>IF(OR(AND($F$5=Settings!$AK$8,OR(YEAR(MQ$14)&lt;&gt;YEAR($J$14),MONTH(MQ$14)&lt;&gt;MONTH($J$14))),AND($F$5=Settings!$AK$7,OR(AND(YEAR(MQ$14)&gt;YEAR($J$14),12+MONTH(MQ$14)-MONTH($J$14)&gt;=3),AND(YEAR(MQ$14)=YEAR($J$14),MONTH(MQ$14)-MONTH($J$14)&gt;=3))),AND($F$5=Settings!$AK$6,OR(AND(YEAR(MQ$14)&gt;YEAR($J$14),12+MONTH(MQ$14)-MONTH($J$14)&gt;=6),AND(YEAR(MQ$14)=YEAR($J$14),MONTH(MQ$14)-MONTH($J$14)&gt;=6)))),1,0)</f>
        <v>0</v>
      </c>
      <c r="MR12" s="6">
        <f>IF(OR(AND($F$5=Settings!$AK$8,OR(YEAR(MR$14)&lt;&gt;YEAR($J$14),MONTH(MR$14)&lt;&gt;MONTH($J$14))),AND($F$5=Settings!$AK$7,OR(AND(YEAR(MR$14)&gt;YEAR($J$14),12+MONTH(MR$14)-MONTH($J$14)&gt;=3),AND(YEAR(MR$14)=YEAR($J$14),MONTH(MR$14)-MONTH($J$14)&gt;=3))),AND($F$5=Settings!$AK$6,OR(AND(YEAR(MR$14)&gt;YEAR($J$14),12+MONTH(MR$14)-MONTH($J$14)&gt;=6),AND(YEAR(MR$14)=YEAR($J$14),MONTH(MR$14)-MONTH($J$14)&gt;=6)))),1,0)</f>
        <v>0</v>
      </c>
      <c r="MS12" s="6">
        <f>IF(OR(AND($F$5=Settings!$AK$8,OR(YEAR(MS$14)&lt;&gt;YEAR($J$14),MONTH(MS$14)&lt;&gt;MONTH($J$14))),AND($F$5=Settings!$AK$7,OR(AND(YEAR(MS$14)&gt;YEAR($J$14),12+MONTH(MS$14)-MONTH($J$14)&gt;=3),AND(YEAR(MS$14)=YEAR($J$14),MONTH(MS$14)-MONTH($J$14)&gt;=3))),AND($F$5=Settings!$AK$6,OR(AND(YEAR(MS$14)&gt;YEAR($J$14),12+MONTH(MS$14)-MONTH($J$14)&gt;=6),AND(YEAR(MS$14)=YEAR($J$14),MONTH(MS$14)-MONTH($J$14)&gt;=6)))),1,0)</f>
        <v>0</v>
      </c>
      <c r="MT12" s="6">
        <f>IF(OR(AND($F$5=Settings!$AK$8,OR(YEAR(MT$14)&lt;&gt;YEAR($J$14),MONTH(MT$14)&lt;&gt;MONTH($J$14))),AND($F$5=Settings!$AK$7,OR(AND(YEAR(MT$14)&gt;YEAR($J$14),12+MONTH(MT$14)-MONTH($J$14)&gt;=3),AND(YEAR(MT$14)=YEAR($J$14),MONTH(MT$14)-MONTH($J$14)&gt;=3))),AND($F$5=Settings!$AK$6,OR(AND(YEAR(MT$14)&gt;YEAR($J$14),12+MONTH(MT$14)-MONTH($J$14)&gt;=6),AND(YEAR(MT$14)=YEAR($J$14),MONTH(MT$14)-MONTH($J$14)&gt;=6)))),1,0)</f>
        <v>0</v>
      </c>
      <c r="MU12" s="6">
        <f>IF(OR(AND($F$5=Settings!$AK$8,OR(YEAR(MU$14)&lt;&gt;YEAR($J$14),MONTH(MU$14)&lt;&gt;MONTH($J$14))),AND($F$5=Settings!$AK$7,OR(AND(YEAR(MU$14)&gt;YEAR($J$14),12+MONTH(MU$14)-MONTH($J$14)&gt;=3),AND(YEAR(MU$14)=YEAR($J$14),MONTH(MU$14)-MONTH($J$14)&gt;=3))),AND($F$5=Settings!$AK$6,OR(AND(YEAR(MU$14)&gt;YEAR($J$14),12+MONTH(MU$14)-MONTH($J$14)&gt;=6),AND(YEAR(MU$14)=YEAR($J$14),MONTH(MU$14)-MONTH($J$14)&gt;=6)))),1,0)</f>
        <v>0</v>
      </c>
      <c r="MV12" s="6">
        <f>IF(OR(AND($F$5=Settings!$AK$8,OR(YEAR(MV$14)&lt;&gt;YEAR($J$14),MONTH(MV$14)&lt;&gt;MONTH($J$14))),AND($F$5=Settings!$AK$7,OR(AND(YEAR(MV$14)&gt;YEAR($J$14),12+MONTH(MV$14)-MONTH($J$14)&gt;=3),AND(YEAR(MV$14)=YEAR($J$14),MONTH(MV$14)-MONTH($J$14)&gt;=3))),AND($F$5=Settings!$AK$6,OR(AND(YEAR(MV$14)&gt;YEAR($J$14),12+MONTH(MV$14)-MONTH($J$14)&gt;=6),AND(YEAR(MV$14)=YEAR($J$14),MONTH(MV$14)-MONTH($J$14)&gt;=6)))),1,0)</f>
        <v>0</v>
      </c>
      <c r="MW12" s="6">
        <f>IF(OR(AND($F$5=Settings!$AK$8,OR(YEAR(MW$14)&lt;&gt;YEAR($J$14),MONTH(MW$14)&lt;&gt;MONTH($J$14))),AND($F$5=Settings!$AK$7,OR(AND(YEAR(MW$14)&gt;YEAR($J$14),12+MONTH(MW$14)-MONTH($J$14)&gt;=3),AND(YEAR(MW$14)=YEAR($J$14),MONTH(MW$14)-MONTH($J$14)&gt;=3))),AND($F$5=Settings!$AK$6,OR(AND(YEAR(MW$14)&gt;YEAR($J$14),12+MONTH(MW$14)-MONTH($J$14)&gt;=6),AND(YEAR(MW$14)=YEAR($J$14),MONTH(MW$14)-MONTH($J$14)&gt;=6)))),1,0)</f>
        <v>0</v>
      </c>
      <c r="MX12" s="6">
        <f>IF(OR(AND($F$5=Settings!$AK$8,OR(YEAR(MX$14)&lt;&gt;YEAR($J$14),MONTH(MX$14)&lt;&gt;MONTH($J$14))),AND($F$5=Settings!$AK$7,OR(AND(YEAR(MX$14)&gt;YEAR($J$14),12+MONTH(MX$14)-MONTH($J$14)&gt;=3),AND(YEAR(MX$14)=YEAR($J$14),MONTH(MX$14)-MONTH($J$14)&gt;=3))),AND($F$5=Settings!$AK$6,OR(AND(YEAR(MX$14)&gt;YEAR($J$14),12+MONTH(MX$14)-MONTH($J$14)&gt;=6),AND(YEAR(MX$14)=YEAR($J$14),MONTH(MX$14)-MONTH($J$14)&gt;=6)))),1,0)</f>
        <v>0</v>
      </c>
      <c r="MY12" s="6">
        <f>IF(OR(AND($F$5=Settings!$AK$8,OR(YEAR(MY$14)&lt;&gt;YEAR($J$14),MONTH(MY$14)&lt;&gt;MONTH($J$14))),AND($F$5=Settings!$AK$7,OR(AND(YEAR(MY$14)&gt;YEAR($J$14),12+MONTH(MY$14)-MONTH($J$14)&gt;=3),AND(YEAR(MY$14)=YEAR($J$14),MONTH(MY$14)-MONTH($J$14)&gt;=3))),AND($F$5=Settings!$AK$6,OR(AND(YEAR(MY$14)&gt;YEAR($J$14),12+MONTH(MY$14)-MONTH($J$14)&gt;=6),AND(YEAR(MY$14)=YEAR($J$14),MONTH(MY$14)-MONTH($J$14)&gt;=6)))),1,0)</f>
        <v>0</v>
      </c>
      <c r="MZ12" s="6">
        <f>IF(OR(AND($F$5=Settings!$AK$8,OR(YEAR(MZ$14)&lt;&gt;YEAR($J$14),MONTH(MZ$14)&lt;&gt;MONTH($J$14))),AND($F$5=Settings!$AK$7,OR(AND(YEAR(MZ$14)&gt;YEAR($J$14),12+MONTH(MZ$14)-MONTH($J$14)&gt;=3),AND(YEAR(MZ$14)=YEAR($J$14),MONTH(MZ$14)-MONTH($J$14)&gt;=3))),AND($F$5=Settings!$AK$6,OR(AND(YEAR(MZ$14)&gt;YEAR($J$14),12+MONTH(MZ$14)-MONTH($J$14)&gt;=6),AND(YEAR(MZ$14)=YEAR($J$14),MONTH(MZ$14)-MONTH($J$14)&gt;=6)))),1,0)</f>
        <v>0</v>
      </c>
      <c r="NA12" s="6">
        <f>IF(OR(AND($F$5=Settings!$AK$8,OR(YEAR(NA$14)&lt;&gt;YEAR($J$14),MONTH(NA$14)&lt;&gt;MONTH($J$14))),AND($F$5=Settings!$AK$7,OR(AND(YEAR(NA$14)&gt;YEAR($J$14),12+MONTH(NA$14)-MONTH($J$14)&gt;=3),AND(YEAR(NA$14)=YEAR($J$14),MONTH(NA$14)-MONTH($J$14)&gt;=3))),AND($F$5=Settings!$AK$6,OR(AND(YEAR(NA$14)&gt;YEAR($J$14),12+MONTH(NA$14)-MONTH($J$14)&gt;=6),AND(YEAR(NA$14)=YEAR($J$14),MONTH(NA$14)-MONTH($J$14)&gt;=6)))),1,0)</f>
        <v>0</v>
      </c>
      <c r="NB12" s="6">
        <f>IF(OR(AND($F$5=Settings!$AK$8,OR(YEAR(NB$14)&lt;&gt;YEAR($J$14),MONTH(NB$14)&lt;&gt;MONTH($J$14))),AND($F$5=Settings!$AK$7,OR(AND(YEAR(NB$14)&gt;YEAR($J$14),12+MONTH(NB$14)-MONTH($J$14)&gt;=3),AND(YEAR(NB$14)=YEAR($J$14),MONTH(NB$14)-MONTH($J$14)&gt;=3))),AND($F$5=Settings!$AK$6,OR(AND(YEAR(NB$14)&gt;YEAR($J$14),12+MONTH(NB$14)-MONTH($J$14)&gt;=6),AND(YEAR(NB$14)=YEAR($J$14),MONTH(NB$14)-MONTH($J$14)&gt;=6)))),1,0)</f>
        <v>0</v>
      </c>
      <c r="NC12" s="6">
        <f>IF(OR(AND($F$5=Settings!$AK$8,OR(YEAR(NC$14)&lt;&gt;YEAR($J$14),MONTH(NC$14)&lt;&gt;MONTH($J$14))),AND($F$5=Settings!$AK$7,OR(AND(YEAR(NC$14)&gt;YEAR($J$14),12+MONTH(NC$14)-MONTH($J$14)&gt;=3),AND(YEAR(NC$14)=YEAR($J$14),MONTH(NC$14)-MONTH($J$14)&gt;=3))),AND($F$5=Settings!$AK$6,OR(AND(YEAR(NC$14)&gt;YEAR($J$14),12+MONTH(NC$14)-MONTH($J$14)&gt;=6),AND(YEAR(NC$14)=YEAR($J$14),MONTH(NC$14)-MONTH($J$14)&gt;=6)))),1,0)</f>
        <v>0</v>
      </c>
      <c r="ND12" s="6">
        <f>IF(OR(AND($F$5=Settings!$AK$8,OR(YEAR(ND$14)&lt;&gt;YEAR($J$14),MONTH(ND$14)&lt;&gt;MONTH($J$14))),AND($F$5=Settings!$AK$7,OR(AND(YEAR(ND$14)&gt;YEAR($J$14),12+MONTH(ND$14)-MONTH($J$14)&gt;=3),AND(YEAR(ND$14)=YEAR($J$14),MONTH(ND$14)-MONTH($J$14)&gt;=3))),AND($F$5=Settings!$AK$6,OR(AND(YEAR(ND$14)&gt;YEAR($J$14),12+MONTH(ND$14)-MONTH($J$14)&gt;=6),AND(YEAR(ND$14)=YEAR($J$14),MONTH(ND$14)-MONTH($J$14)&gt;=6)))),1,0)</f>
        <v>0</v>
      </c>
      <c r="NE12" s="6">
        <f>IF(OR(AND($F$5=Settings!$AK$8,OR(YEAR(NE$14)&lt;&gt;YEAR($J$14),MONTH(NE$14)&lt;&gt;MONTH($J$14))),AND($F$5=Settings!$AK$7,OR(AND(YEAR(NE$14)&gt;YEAR($J$14),12+MONTH(NE$14)-MONTH($J$14)&gt;=3),AND(YEAR(NE$14)=YEAR($J$14),MONTH(NE$14)-MONTH($J$14)&gt;=3))),AND($F$5=Settings!$AK$6,OR(AND(YEAR(NE$14)&gt;YEAR($J$14),12+MONTH(NE$14)-MONTH($J$14)&gt;=6),AND(YEAR(NE$14)=YEAR($J$14),MONTH(NE$14)-MONTH($J$14)&gt;=6)))),1,0)</f>
        <v>0</v>
      </c>
      <c r="NF12" s="6">
        <f>IF(OR(AND($F$5=Settings!$AK$8,OR(YEAR(NF$14)&lt;&gt;YEAR($J$14),MONTH(NF$14)&lt;&gt;MONTH($J$14))),AND($F$5=Settings!$AK$7,OR(AND(YEAR(NF$14)&gt;YEAR($J$14),12+MONTH(NF$14)-MONTH($J$14)&gt;=3),AND(YEAR(NF$14)=YEAR($J$14),MONTH(NF$14)-MONTH($J$14)&gt;=3))),AND($F$5=Settings!$AK$6,OR(AND(YEAR(NF$14)&gt;YEAR($J$14),12+MONTH(NF$14)-MONTH($J$14)&gt;=6),AND(YEAR(NF$14)=YEAR($J$14),MONTH(NF$14)-MONTH($J$14)&gt;=6)))),1,0)</f>
        <v>0</v>
      </c>
      <c r="NG12" s="6">
        <f>IF(OR(AND($F$5=Settings!$AK$8,OR(YEAR(NG$14)&lt;&gt;YEAR($J$14),MONTH(NG$14)&lt;&gt;MONTH($J$14))),AND($F$5=Settings!$AK$7,OR(AND(YEAR(NG$14)&gt;YEAR($J$14),12+MONTH(NG$14)-MONTH($J$14)&gt;=3),AND(YEAR(NG$14)=YEAR($J$14),MONTH(NG$14)-MONTH($J$14)&gt;=3))),AND($F$5=Settings!$AK$6,OR(AND(YEAR(NG$14)&gt;YEAR($J$14),12+MONTH(NG$14)-MONTH($J$14)&gt;=6),AND(YEAR(NG$14)=YEAR($J$14),MONTH(NG$14)-MONTH($J$14)&gt;=6)))),1,0)</f>
        <v>0</v>
      </c>
      <c r="NH12" s="6">
        <f>IF(OR(AND($F$5=Settings!$AK$8,OR(YEAR(NH$14)&lt;&gt;YEAR($J$14),MONTH(NH$14)&lt;&gt;MONTH($J$14))),AND($F$5=Settings!$AK$7,OR(AND(YEAR(NH$14)&gt;YEAR($J$14),12+MONTH(NH$14)-MONTH($J$14)&gt;=3),AND(YEAR(NH$14)=YEAR($J$14),MONTH(NH$14)-MONTH($J$14)&gt;=3))),AND($F$5=Settings!$AK$6,OR(AND(YEAR(NH$14)&gt;YEAR($J$14),12+MONTH(NH$14)-MONTH($J$14)&gt;=6),AND(YEAR(NH$14)=YEAR($J$14),MONTH(NH$14)-MONTH($J$14)&gt;=6)))),1,0)</f>
        <v>0</v>
      </c>
      <c r="NI12" s="6">
        <f>IF(OR(AND($F$5=Settings!$AK$8,OR(YEAR(NI$14)&lt;&gt;YEAR($J$14),MONTH(NI$14)&lt;&gt;MONTH($J$14))),AND($F$5=Settings!$AK$7,OR(AND(YEAR(NI$14)&gt;YEAR($J$14),12+MONTH(NI$14)-MONTH($J$14)&gt;=3),AND(YEAR(NI$14)=YEAR($J$14),MONTH(NI$14)-MONTH($J$14)&gt;=3))),AND($F$5=Settings!$AK$6,OR(AND(YEAR(NI$14)&gt;YEAR($J$14),12+MONTH(NI$14)-MONTH($J$14)&gt;=6),AND(YEAR(NI$14)=YEAR($J$14),MONTH(NI$14)-MONTH($J$14)&gt;=6)))),1,0)</f>
        <v>0</v>
      </c>
      <c r="NJ12" s="6">
        <f>IF(OR(AND($F$5=Settings!$AK$8,OR(YEAR(NJ$14)&lt;&gt;YEAR($J$14),MONTH(NJ$14)&lt;&gt;MONTH($J$14))),AND($F$5=Settings!$AK$7,OR(AND(YEAR(NJ$14)&gt;YEAR($J$14),12+MONTH(NJ$14)-MONTH($J$14)&gt;=3),AND(YEAR(NJ$14)=YEAR($J$14),MONTH(NJ$14)-MONTH($J$14)&gt;=3))),AND($F$5=Settings!$AK$6,OR(AND(YEAR(NJ$14)&gt;YEAR($J$14),12+MONTH(NJ$14)-MONTH($J$14)&gt;=6),AND(YEAR(NJ$14)=YEAR($J$14),MONTH(NJ$14)-MONTH($J$14)&gt;=6)))),1,0)</f>
        <v>0</v>
      </c>
      <c r="NK12" s="6">
        <f>IF(OR(AND($F$5=Settings!$AK$8,OR(YEAR(NK$14)&lt;&gt;YEAR($J$14),MONTH(NK$14)&lt;&gt;MONTH($J$14))),AND($F$5=Settings!$AK$7,OR(AND(YEAR(NK$14)&gt;YEAR($J$14),12+MONTH(NK$14)-MONTH($J$14)&gt;=3),AND(YEAR(NK$14)=YEAR($J$14),MONTH(NK$14)-MONTH($J$14)&gt;=3))),AND($F$5=Settings!$AK$6,OR(AND(YEAR(NK$14)&gt;YEAR($J$14),12+MONTH(NK$14)-MONTH($J$14)&gt;=6),AND(YEAR(NK$14)=YEAR($J$14),MONTH(NK$14)-MONTH($J$14)&gt;=6)))),1,0)</f>
        <v>0</v>
      </c>
    </row>
    <row r="13" spans="1:376" s="6" customFormat="1" ht="18" hidden="1" customHeight="1">
      <c r="A13" s="51"/>
      <c r="B13" s="103"/>
      <c r="C13" s="103"/>
      <c r="D13" s="103"/>
      <c r="E13" s="104"/>
      <c r="F13" s="118"/>
      <c r="G13" s="114"/>
      <c r="H13" s="114"/>
      <c r="I13" s="155"/>
      <c r="J13" s="6" t="str">
        <f>IF(AND(J$12=0,OR($F$5=Settings!$AK$5,$F$5=Settings!$AK$6),IF(Settings!$M$6=Settings!$AE$5,WEEKDAY(J$14,2)=1,WEEKDAY(J$14,2)=7)),DAY(J$14),"")</f>
        <v/>
      </c>
      <c r="K13" s="6" t="str">
        <f>IF(AND(K$12=0,OR($F$5=Settings!$AK$5,$F$5=Settings!$AK$6),IF(Settings!$M$6=Settings!$AE$5,WEEKDAY(K$14,2)=1,WEEKDAY(K$14,2)=7)),DAY(K$14),"")</f>
        <v/>
      </c>
      <c r="L13" s="6" t="str">
        <f>IF(AND(L$12=0,OR($F$5=Settings!$AK$5,$F$5=Settings!$AK$6),IF(Settings!$M$6=Settings!$AE$5,WEEKDAY(L$14,2)=1,WEEKDAY(L$14,2)=7)),DAY(L$14),"")</f>
        <v/>
      </c>
      <c r="M13" s="6" t="str">
        <f>IF(AND(M$12=0,OR($F$5=Settings!$AK$5,$F$5=Settings!$AK$6),IF(Settings!$M$6=Settings!$AE$5,WEEKDAY(M$14,2)=1,WEEKDAY(M$14,2)=7)),DAY(M$14),"")</f>
        <v/>
      </c>
      <c r="N13" s="6" t="str">
        <f>IF(AND(N$12=0,OR($F$5=Settings!$AK$5,$F$5=Settings!$AK$6),IF(Settings!$M$6=Settings!$AE$5,WEEKDAY(N$14,2)=1,WEEKDAY(N$14,2)=7)),DAY(N$14),"")</f>
        <v/>
      </c>
      <c r="O13" s="6" t="str">
        <f>IF(AND(O$12=0,OR($F$5=Settings!$AK$5,$F$5=Settings!$AK$6),IF(Settings!$M$6=Settings!$AE$5,WEEKDAY(O$14,2)=1,WEEKDAY(O$14,2)=7)),DAY(O$14),"")</f>
        <v/>
      </c>
      <c r="P13" s="6">
        <f>IF(AND(P$12=0,OR($F$5=Settings!$AK$5,$F$5=Settings!$AK$6),IF(Settings!$M$6=Settings!$AE$5,WEEKDAY(P$14,2)=1,WEEKDAY(P$14,2)=7)),DAY(P$14),"")</f>
        <v>7</v>
      </c>
      <c r="Q13" s="6" t="str">
        <f>IF(AND(Q$12=0,OR($F$5=Settings!$AK$5,$F$5=Settings!$AK$6),IF(Settings!$M$6=Settings!$AE$5,WEEKDAY(Q$14,2)=1,WEEKDAY(Q$14,2)=7)),DAY(Q$14),"")</f>
        <v/>
      </c>
      <c r="R13" s="6" t="str">
        <f>IF(AND(R$12=0,OR($F$5=Settings!$AK$5,$F$5=Settings!$AK$6),IF(Settings!$M$6=Settings!$AE$5,WEEKDAY(R$14,2)=1,WEEKDAY(R$14,2)=7)),DAY(R$14),"")</f>
        <v/>
      </c>
      <c r="S13" s="6" t="str">
        <f>IF(AND(S$12=0,OR($F$5=Settings!$AK$5,$F$5=Settings!$AK$6),IF(Settings!$M$6=Settings!$AE$5,WEEKDAY(S$14,2)=1,WEEKDAY(S$14,2)=7)),DAY(S$14),"")</f>
        <v/>
      </c>
      <c r="T13" s="6" t="str">
        <f>IF(AND(T$12=0,OR($F$5=Settings!$AK$5,$F$5=Settings!$AK$6),IF(Settings!$M$6=Settings!$AE$5,WEEKDAY(T$14,2)=1,WEEKDAY(T$14,2)=7)),DAY(T$14),"")</f>
        <v/>
      </c>
      <c r="U13" s="6" t="str">
        <f>IF(AND(U$12=0,OR($F$5=Settings!$AK$5,$F$5=Settings!$AK$6),IF(Settings!$M$6=Settings!$AE$5,WEEKDAY(U$14,2)=1,WEEKDAY(U$14,2)=7)),DAY(U$14),"")</f>
        <v/>
      </c>
      <c r="V13" s="6" t="str">
        <f>IF(AND(V$12=0,OR($F$5=Settings!$AK$5,$F$5=Settings!$AK$6),IF(Settings!$M$6=Settings!$AE$5,WEEKDAY(V$14,2)=1,WEEKDAY(V$14,2)=7)),DAY(V$14),"")</f>
        <v/>
      </c>
      <c r="W13" s="6">
        <f>IF(AND(W$12=0,OR($F$5=Settings!$AK$5,$F$5=Settings!$AK$6),IF(Settings!$M$6=Settings!$AE$5,WEEKDAY(W$14,2)=1,WEEKDAY(W$14,2)=7)),DAY(W$14),"")</f>
        <v>14</v>
      </c>
      <c r="X13" s="6" t="str">
        <f>IF(AND(X$12=0,OR($F$5=Settings!$AK$5,$F$5=Settings!$AK$6),IF(Settings!$M$6=Settings!$AE$5,WEEKDAY(X$14,2)=1,WEEKDAY(X$14,2)=7)),DAY(X$14),"")</f>
        <v/>
      </c>
      <c r="Y13" s="6" t="str">
        <f>IF(AND(Y$12=0,OR($F$5=Settings!$AK$5,$F$5=Settings!$AK$6),IF(Settings!$M$6=Settings!$AE$5,WEEKDAY(Y$14,2)=1,WEEKDAY(Y$14,2)=7)),DAY(Y$14),"")</f>
        <v/>
      </c>
      <c r="Z13" s="6" t="str">
        <f>IF(AND(Z$12=0,OR($F$5=Settings!$AK$5,$F$5=Settings!$AK$6),IF(Settings!$M$6=Settings!$AE$5,WEEKDAY(Z$14,2)=1,WEEKDAY(Z$14,2)=7)),DAY(Z$14),"")</f>
        <v/>
      </c>
      <c r="AA13" s="6" t="str">
        <f>IF(AND(AA$12=0,OR($F$5=Settings!$AK$5,$F$5=Settings!$AK$6),IF(Settings!$M$6=Settings!$AE$5,WEEKDAY(AA$14,2)=1,WEEKDAY(AA$14,2)=7)),DAY(AA$14),"")</f>
        <v/>
      </c>
      <c r="AB13" s="6" t="str">
        <f>IF(AND(AB$12=0,OR($F$5=Settings!$AK$5,$F$5=Settings!$AK$6),IF(Settings!$M$6=Settings!$AE$5,WEEKDAY(AB$14,2)=1,WEEKDAY(AB$14,2)=7)),DAY(AB$14),"")</f>
        <v/>
      </c>
      <c r="AC13" s="6" t="str">
        <f>IF(AND(AC$12=0,OR($F$5=Settings!$AK$5,$F$5=Settings!$AK$6),IF(Settings!$M$6=Settings!$AE$5,WEEKDAY(AC$14,2)=1,WEEKDAY(AC$14,2)=7)),DAY(AC$14),"")</f>
        <v/>
      </c>
      <c r="AD13" s="6">
        <f>IF(AND(AD$12=0,OR($F$5=Settings!$AK$5,$F$5=Settings!$AK$6),IF(Settings!$M$6=Settings!$AE$5,WEEKDAY(AD$14,2)=1,WEEKDAY(AD$14,2)=7)),DAY(AD$14),"")</f>
        <v>21</v>
      </c>
      <c r="AE13" s="6" t="str">
        <f>IF(AND(AE$12=0,OR($F$5=Settings!$AK$5,$F$5=Settings!$AK$6),IF(Settings!$M$6=Settings!$AE$5,WEEKDAY(AE$14,2)=1,WEEKDAY(AE$14,2)=7)),DAY(AE$14),"")</f>
        <v/>
      </c>
      <c r="AF13" s="6" t="str">
        <f>IF(AND(AF$12=0,OR($F$5=Settings!$AK$5,$F$5=Settings!$AK$6),IF(Settings!$M$6=Settings!$AE$5,WEEKDAY(AF$14,2)=1,WEEKDAY(AF$14,2)=7)),DAY(AF$14),"")</f>
        <v/>
      </c>
      <c r="AG13" s="6" t="str">
        <f>IF(AND(AG$12=0,OR($F$5=Settings!$AK$5,$F$5=Settings!$AK$6),IF(Settings!$M$6=Settings!$AE$5,WEEKDAY(AG$14,2)=1,WEEKDAY(AG$14,2)=7)),DAY(AG$14),"")</f>
        <v/>
      </c>
      <c r="AH13" s="6" t="str">
        <f>IF(AND(AH$12=0,OR($F$5=Settings!$AK$5,$F$5=Settings!$AK$6),IF(Settings!$M$6=Settings!$AE$5,WEEKDAY(AH$14,2)=1,WEEKDAY(AH$14,2)=7)),DAY(AH$14),"")</f>
        <v/>
      </c>
      <c r="AI13" s="6" t="str">
        <f>IF(AND(AI$12=0,OR($F$5=Settings!$AK$5,$F$5=Settings!$AK$6),IF(Settings!$M$6=Settings!$AE$5,WEEKDAY(AI$14,2)=1,WEEKDAY(AI$14,2)=7)),DAY(AI$14),"")</f>
        <v/>
      </c>
      <c r="AJ13" s="6" t="str">
        <f>IF(AND(AJ$12=0,OR($F$5=Settings!$AK$5,$F$5=Settings!$AK$6),IF(Settings!$M$6=Settings!$AE$5,WEEKDAY(AJ$14,2)=1,WEEKDAY(AJ$14,2)=7)),DAY(AJ$14),"")</f>
        <v/>
      </c>
      <c r="AK13" s="6">
        <f>IF(AND(AK$12=0,OR($F$5=Settings!$AK$5,$F$5=Settings!$AK$6),IF(Settings!$M$6=Settings!$AE$5,WEEKDAY(AK$14,2)=1,WEEKDAY(AK$14,2)=7)),DAY(AK$14),"")</f>
        <v>28</v>
      </c>
      <c r="AL13" s="6" t="str">
        <f>IF(AND(AL$12=0,OR($F$5=Settings!$AK$5,$F$5=Settings!$AK$6),IF(Settings!$M$6=Settings!$AE$5,WEEKDAY(AL$14,2)=1,WEEKDAY(AL$14,2)=7)),DAY(AL$14),"")</f>
        <v/>
      </c>
      <c r="AM13" s="6" t="str">
        <f>IF(AND(AM$12=0,OR($F$5=Settings!$AK$5,$F$5=Settings!$AK$6),IF(Settings!$M$6=Settings!$AE$5,WEEKDAY(AM$14,2)=1,WEEKDAY(AM$14,2)=7)),DAY(AM$14),"")</f>
        <v/>
      </c>
      <c r="AN13" s="6" t="str">
        <f>IF(AND(AN$12=0,OR($F$5=Settings!$AK$5,$F$5=Settings!$AK$6),IF(Settings!$M$6=Settings!$AE$5,WEEKDAY(AN$14,2)=1,WEEKDAY(AN$14,2)=7)),DAY(AN$14),"")</f>
        <v/>
      </c>
      <c r="AO13" s="6" t="str">
        <f>IF(AND(AO$12=0,OR($F$5=Settings!$AK$5,$F$5=Settings!$AK$6),IF(Settings!$M$6=Settings!$AE$5,WEEKDAY(AO$14,2)=1,WEEKDAY(AO$14,2)=7)),DAY(AO$14),"")</f>
        <v/>
      </c>
      <c r="AP13" s="6" t="str">
        <f>IF(AND(AP$12=0,OR($F$5=Settings!$AK$5,$F$5=Settings!$AK$6),IF(Settings!$M$6=Settings!$AE$5,WEEKDAY(AP$14,2)=1,WEEKDAY(AP$14,2)=7)),DAY(AP$14),"")</f>
        <v/>
      </c>
      <c r="AQ13" s="6" t="str">
        <f>IF(AND(AQ$12=0,OR($F$5=Settings!$AK$5,$F$5=Settings!$AK$6),IF(Settings!$M$6=Settings!$AE$5,WEEKDAY(AQ$14,2)=1,WEEKDAY(AQ$14,2)=7)),DAY(AQ$14),"")</f>
        <v/>
      </c>
      <c r="AR13" s="6">
        <f>IF(AND(AR$12=0,OR($F$5=Settings!$AK$5,$F$5=Settings!$AK$6),IF(Settings!$M$6=Settings!$AE$5,WEEKDAY(AR$14,2)=1,WEEKDAY(AR$14,2)=7)),DAY(AR$14),"")</f>
        <v>4</v>
      </c>
      <c r="AS13" s="6" t="str">
        <f>IF(AND(AS$12=0,OR($F$5=Settings!$AK$5,$F$5=Settings!$AK$6),IF(Settings!$M$6=Settings!$AE$5,WEEKDAY(AS$14,2)=1,WEEKDAY(AS$14,2)=7)),DAY(AS$14),"")</f>
        <v/>
      </c>
      <c r="AT13" s="6" t="str">
        <f>IF(AND(AT$12=0,OR($F$5=Settings!$AK$5,$F$5=Settings!$AK$6),IF(Settings!$M$6=Settings!$AE$5,WEEKDAY(AT$14,2)=1,WEEKDAY(AT$14,2)=7)),DAY(AT$14),"")</f>
        <v/>
      </c>
      <c r="AU13" s="6" t="str">
        <f>IF(AND(AU$12=0,OR($F$5=Settings!$AK$5,$F$5=Settings!$AK$6),IF(Settings!$M$6=Settings!$AE$5,WEEKDAY(AU$14,2)=1,WEEKDAY(AU$14,2)=7)),DAY(AU$14),"")</f>
        <v/>
      </c>
      <c r="AV13" s="6" t="str">
        <f>IF(AND(AV$12=0,OR($F$5=Settings!$AK$5,$F$5=Settings!$AK$6),IF(Settings!$M$6=Settings!$AE$5,WEEKDAY(AV$14,2)=1,WEEKDAY(AV$14,2)=7)),DAY(AV$14),"")</f>
        <v/>
      </c>
      <c r="AW13" s="6" t="str">
        <f>IF(AND(AW$12=0,OR($F$5=Settings!$AK$5,$F$5=Settings!$AK$6),IF(Settings!$M$6=Settings!$AE$5,WEEKDAY(AW$14,2)=1,WEEKDAY(AW$14,2)=7)),DAY(AW$14),"")</f>
        <v/>
      </c>
      <c r="AX13" s="6" t="str">
        <f>IF(AND(AX$12=0,OR($F$5=Settings!$AK$5,$F$5=Settings!$AK$6),IF(Settings!$M$6=Settings!$AE$5,WEEKDAY(AX$14,2)=1,WEEKDAY(AX$14,2)=7)),DAY(AX$14),"")</f>
        <v/>
      </c>
      <c r="AY13" s="6">
        <f>IF(AND(AY$12=0,OR($F$5=Settings!$AK$5,$F$5=Settings!$AK$6),IF(Settings!$M$6=Settings!$AE$5,WEEKDAY(AY$14,2)=1,WEEKDAY(AY$14,2)=7)),DAY(AY$14),"")</f>
        <v>11</v>
      </c>
      <c r="AZ13" s="6" t="str">
        <f>IF(AND(AZ$12=0,OR($F$5=Settings!$AK$5,$F$5=Settings!$AK$6),IF(Settings!$M$6=Settings!$AE$5,WEEKDAY(AZ$14,2)=1,WEEKDAY(AZ$14,2)=7)),DAY(AZ$14),"")</f>
        <v/>
      </c>
      <c r="BA13" s="6" t="str">
        <f>IF(AND(BA$12=0,OR($F$5=Settings!$AK$5,$F$5=Settings!$AK$6),IF(Settings!$M$6=Settings!$AE$5,WEEKDAY(BA$14,2)=1,WEEKDAY(BA$14,2)=7)),DAY(BA$14),"")</f>
        <v/>
      </c>
      <c r="BB13" s="6" t="str">
        <f>IF(AND(BB$12=0,OR($F$5=Settings!$AK$5,$F$5=Settings!$AK$6),IF(Settings!$M$6=Settings!$AE$5,WEEKDAY(BB$14,2)=1,WEEKDAY(BB$14,2)=7)),DAY(BB$14),"")</f>
        <v/>
      </c>
      <c r="BC13" s="6" t="str">
        <f>IF(AND(BC$12=0,OR($F$5=Settings!$AK$5,$F$5=Settings!$AK$6),IF(Settings!$M$6=Settings!$AE$5,WEEKDAY(BC$14,2)=1,WEEKDAY(BC$14,2)=7)),DAY(BC$14),"")</f>
        <v/>
      </c>
      <c r="BD13" s="6" t="str">
        <f>IF(AND(BD$12=0,OR($F$5=Settings!$AK$5,$F$5=Settings!$AK$6),IF(Settings!$M$6=Settings!$AE$5,WEEKDAY(BD$14,2)=1,WEEKDAY(BD$14,2)=7)),DAY(BD$14),"")</f>
        <v/>
      </c>
      <c r="BE13" s="6" t="str">
        <f>IF(AND(BE$12=0,OR($F$5=Settings!$AK$5,$F$5=Settings!$AK$6),IF(Settings!$M$6=Settings!$AE$5,WEEKDAY(BE$14,2)=1,WEEKDAY(BE$14,2)=7)),DAY(BE$14),"")</f>
        <v/>
      </c>
      <c r="BF13" s="6">
        <f>IF(AND(BF$12=0,OR($F$5=Settings!$AK$5,$F$5=Settings!$AK$6),IF(Settings!$M$6=Settings!$AE$5,WEEKDAY(BF$14,2)=1,WEEKDAY(BF$14,2)=7)),DAY(BF$14),"")</f>
        <v>18</v>
      </c>
      <c r="BG13" s="6" t="str">
        <f>IF(AND(BG$12=0,OR($F$5=Settings!$AK$5,$F$5=Settings!$AK$6),IF(Settings!$M$6=Settings!$AE$5,WEEKDAY(BG$14,2)=1,WEEKDAY(BG$14,2)=7)),DAY(BG$14),"")</f>
        <v/>
      </c>
      <c r="BH13" s="6" t="str">
        <f>IF(AND(BH$12=0,OR($F$5=Settings!$AK$5,$F$5=Settings!$AK$6),IF(Settings!$M$6=Settings!$AE$5,WEEKDAY(BH$14,2)=1,WEEKDAY(BH$14,2)=7)),DAY(BH$14),"")</f>
        <v/>
      </c>
      <c r="BI13" s="6" t="str">
        <f>IF(AND(BI$12=0,OR($F$5=Settings!$AK$5,$F$5=Settings!$AK$6),IF(Settings!$M$6=Settings!$AE$5,WEEKDAY(BI$14,2)=1,WEEKDAY(BI$14,2)=7)),DAY(BI$14),"")</f>
        <v/>
      </c>
      <c r="BJ13" s="6" t="str">
        <f>IF(AND(BJ$12=0,OR($F$5=Settings!$AK$5,$F$5=Settings!$AK$6),IF(Settings!$M$6=Settings!$AE$5,WEEKDAY(BJ$14,2)=1,WEEKDAY(BJ$14,2)=7)),DAY(BJ$14),"")</f>
        <v/>
      </c>
      <c r="BK13" s="6" t="str">
        <f>IF(AND(BK$12=0,OR($F$5=Settings!$AK$5,$F$5=Settings!$AK$6),IF(Settings!$M$6=Settings!$AE$5,WEEKDAY(BK$14,2)=1,WEEKDAY(BK$14,2)=7)),DAY(BK$14),"")</f>
        <v/>
      </c>
      <c r="BL13" s="6" t="str">
        <f>IF(AND(BL$12=0,OR($F$5=Settings!$AK$5,$F$5=Settings!$AK$6),IF(Settings!$M$6=Settings!$AE$5,WEEKDAY(BL$14,2)=1,WEEKDAY(BL$14,2)=7)),DAY(BL$14),"")</f>
        <v/>
      </c>
      <c r="BM13" s="6">
        <f>IF(AND(BM$12=0,OR($F$5=Settings!$AK$5,$F$5=Settings!$AK$6),IF(Settings!$M$6=Settings!$AE$5,WEEKDAY(BM$14,2)=1,WEEKDAY(BM$14,2)=7)),DAY(BM$14),"")</f>
        <v>25</v>
      </c>
      <c r="BN13" s="6" t="str">
        <f>IF(AND(BN$12=0,OR($F$5=Settings!$AK$5,$F$5=Settings!$AK$6),IF(Settings!$M$6=Settings!$AE$5,WEEKDAY(BN$14,2)=1,WEEKDAY(BN$14,2)=7)),DAY(BN$14),"")</f>
        <v/>
      </c>
      <c r="BO13" s="6" t="str">
        <f>IF(AND(BO$12=0,OR($F$5=Settings!$AK$5,$F$5=Settings!$AK$6),IF(Settings!$M$6=Settings!$AE$5,WEEKDAY(BO$14,2)=1,WEEKDAY(BO$14,2)=7)),DAY(BO$14),"")</f>
        <v/>
      </c>
      <c r="BP13" s="6" t="str">
        <f>IF(AND(BP$12=0,OR($F$5=Settings!$AK$5,$F$5=Settings!$AK$6),IF(Settings!$M$6=Settings!$AE$5,WEEKDAY(BP$14,2)=1,WEEKDAY(BP$14,2)=7)),DAY(BP$14),"")</f>
        <v/>
      </c>
      <c r="BQ13" s="6" t="str">
        <f>IF(AND(BQ$12=0,OR($F$5=Settings!$AK$5,$F$5=Settings!$AK$6),IF(Settings!$M$6=Settings!$AE$5,WEEKDAY(BQ$14,2)=1,WEEKDAY(BQ$14,2)=7)),DAY(BQ$14),"")</f>
        <v/>
      </c>
      <c r="BR13" s="6" t="str">
        <f>IF(AND(BR$12=0,OR($F$5=Settings!$AK$5,$F$5=Settings!$AK$6),IF(Settings!$M$6=Settings!$AE$5,WEEKDAY(BR$14,2)=1,WEEKDAY(BR$14,2)=7)),DAY(BR$14),"")</f>
        <v/>
      </c>
      <c r="BS13" s="6" t="str">
        <f>IF(AND(BS$12=0,OR($F$5=Settings!$AK$5,$F$5=Settings!$AK$6),IF(Settings!$M$6=Settings!$AE$5,WEEKDAY(BS$14,2)=1,WEEKDAY(BS$14,2)=7)),DAY(BS$14),"")</f>
        <v/>
      </c>
      <c r="BT13" s="6">
        <f>IF(AND(BT$12=0,OR($F$5=Settings!$AK$5,$F$5=Settings!$AK$6),IF(Settings!$M$6=Settings!$AE$5,WEEKDAY(BT$14,2)=1,WEEKDAY(BT$14,2)=7)),DAY(BT$14),"")</f>
        <v>4</v>
      </c>
      <c r="BU13" s="6" t="str">
        <f>IF(AND(BU$12=0,OR($F$5=Settings!$AK$5,$F$5=Settings!$AK$6),IF(Settings!$M$6=Settings!$AE$5,WEEKDAY(BU$14,2)=1,WEEKDAY(BU$14,2)=7)),DAY(BU$14),"")</f>
        <v/>
      </c>
      <c r="BV13" s="6" t="str">
        <f>IF(AND(BV$12=0,OR($F$5=Settings!$AK$5,$F$5=Settings!$AK$6),IF(Settings!$M$6=Settings!$AE$5,WEEKDAY(BV$14,2)=1,WEEKDAY(BV$14,2)=7)),DAY(BV$14),"")</f>
        <v/>
      </c>
      <c r="BW13" s="6" t="str">
        <f>IF(AND(BW$12=0,OR($F$5=Settings!$AK$5,$F$5=Settings!$AK$6),IF(Settings!$M$6=Settings!$AE$5,WEEKDAY(BW$14,2)=1,WEEKDAY(BW$14,2)=7)),DAY(BW$14),"")</f>
        <v/>
      </c>
      <c r="BX13" s="6" t="str">
        <f>IF(AND(BX$12=0,OR($F$5=Settings!$AK$5,$F$5=Settings!$AK$6),IF(Settings!$M$6=Settings!$AE$5,WEEKDAY(BX$14,2)=1,WEEKDAY(BX$14,2)=7)),DAY(BX$14),"")</f>
        <v/>
      </c>
      <c r="BY13" s="6" t="str">
        <f>IF(AND(BY$12=0,OR($F$5=Settings!$AK$5,$F$5=Settings!$AK$6),IF(Settings!$M$6=Settings!$AE$5,WEEKDAY(BY$14,2)=1,WEEKDAY(BY$14,2)=7)),DAY(BY$14),"")</f>
        <v/>
      </c>
      <c r="BZ13" s="6" t="str">
        <f>IF(AND(BZ$12=0,OR($F$5=Settings!$AK$5,$F$5=Settings!$AK$6),IF(Settings!$M$6=Settings!$AE$5,WEEKDAY(BZ$14,2)=1,WEEKDAY(BZ$14,2)=7)),DAY(BZ$14),"")</f>
        <v/>
      </c>
      <c r="CA13" s="6">
        <f>IF(AND(CA$12=0,OR($F$5=Settings!$AK$5,$F$5=Settings!$AK$6),IF(Settings!$M$6=Settings!$AE$5,WEEKDAY(CA$14,2)=1,WEEKDAY(CA$14,2)=7)),DAY(CA$14),"")</f>
        <v>11</v>
      </c>
      <c r="CB13" s="6" t="str">
        <f>IF(AND(CB$12=0,OR($F$5=Settings!$AK$5,$F$5=Settings!$AK$6),IF(Settings!$M$6=Settings!$AE$5,WEEKDAY(CB$14,2)=1,WEEKDAY(CB$14,2)=7)),DAY(CB$14),"")</f>
        <v/>
      </c>
      <c r="CC13" s="6" t="str">
        <f>IF(AND(CC$12=0,OR($F$5=Settings!$AK$5,$F$5=Settings!$AK$6),IF(Settings!$M$6=Settings!$AE$5,WEEKDAY(CC$14,2)=1,WEEKDAY(CC$14,2)=7)),DAY(CC$14),"")</f>
        <v/>
      </c>
      <c r="CD13" s="6" t="str">
        <f>IF(AND(CD$12=0,OR($F$5=Settings!$AK$5,$F$5=Settings!$AK$6),IF(Settings!$M$6=Settings!$AE$5,WEEKDAY(CD$14,2)=1,WEEKDAY(CD$14,2)=7)),DAY(CD$14),"")</f>
        <v/>
      </c>
      <c r="CE13" s="6" t="str">
        <f>IF(AND(CE$12=0,OR($F$5=Settings!$AK$5,$F$5=Settings!$AK$6),IF(Settings!$M$6=Settings!$AE$5,WEEKDAY(CE$14,2)=1,WEEKDAY(CE$14,2)=7)),DAY(CE$14),"")</f>
        <v/>
      </c>
      <c r="CF13" s="6" t="str">
        <f>IF(AND(CF$12=0,OR($F$5=Settings!$AK$5,$F$5=Settings!$AK$6),IF(Settings!$M$6=Settings!$AE$5,WEEKDAY(CF$14,2)=1,WEEKDAY(CF$14,2)=7)),DAY(CF$14),"")</f>
        <v/>
      </c>
      <c r="CG13" s="6" t="str">
        <f>IF(AND(CG$12=0,OR($F$5=Settings!$AK$5,$F$5=Settings!$AK$6),IF(Settings!$M$6=Settings!$AE$5,WEEKDAY(CG$14,2)=1,WEEKDAY(CG$14,2)=7)),DAY(CG$14),"")</f>
        <v/>
      </c>
      <c r="CH13" s="6">
        <f>IF(AND(CH$12=0,OR($F$5=Settings!$AK$5,$F$5=Settings!$AK$6),IF(Settings!$M$6=Settings!$AE$5,WEEKDAY(CH$14,2)=1,WEEKDAY(CH$14,2)=7)),DAY(CH$14),"")</f>
        <v>18</v>
      </c>
      <c r="CI13" s="6" t="str">
        <f>IF(AND(CI$12=0,OR($F$5=Settings!$AK$5,$F$5=Settings!$AK$6),IF(Settings!$M$6=Settings!$AE$5,WEEKDAY(CI$14,2)=1,WEEKDAY(CI$14,2)=7)),DAY(CI$14),"")</f>
        <v/>
      </c>
      <c r="CJ13" s="6" t="str">
        <f>IF(AND(CJ$12=0,OR($F$5=Settings!$AK$5,$F$5=Settings!$AK$6),IF(Settings!$M$6=Settings!$AE$5,WEEKDAY(CJ$14,2)=1,WEEKDAY(CJ$14,2)=7)),DAY(CJ$14),"")</f>
        <v/>
      </c>
      <c r="CK13" s="6" t="str">
        <f>IF(AND(CK$12=0,OR($F$5=Settings!$AK$5,$F$5=Settings!$AK$6),IF(Settings!$M$6=Settings!$AE$5,WEEKDAY(CK$14,2)=1,WEEKDAY(CK$14,2)=7)),DAY(CK$14),"")</f>
        <v/>
      </c>
      <c r="CL13" s="6" t="str">
        <f>IF(AND(CL$12=0,OR($F$5=Settings!$AK$5,$F$5=Settings!$AK$6),IF(Settings!$M$6=Settings!$AE$5,WEEKDAY(CL$14,2)=1,WEEKDAY(CL$14,2)=7)),DAY(CL$14),"")</f>
        <v/>
      </c>
      <c r="CM13" s="6" t="str">
        <f>IF(AND(CM$12=0,OR($F$5=Settings!$AK$5,$F$5=Settings!$AK$6),IF(Settings!$M$6=Settings!$AE$5,WEEKDAY(CM$14,2)=1,WEEKDAY(CM$14,2)=7)),DAY(CM$14),"")</f>
        <v/>
      </c>
      <c r="CN13" s="6" t="str">
        <f>IF(AND(CN$12=0,OR($F$5=Settings!$AK$5,$F$5=Settings!$AK$6),IF(Settings!$M$6=Settings!$AE$5,WEEKDAY(CN$14,2)=1,WEEKDAY(CN$14,2)=7)),DAY(CN$14),"")</f>
        <v/>
      </c>
      <c r="CO13" s="6">
        <f>IF(AND(CO$12=0,OR($F$5=Settings!$AK$5,$F$5=Settings!$AK$6),IF(Settings!$M$6=Settings!$AE$5,WEEKDAY(CO$14,2)=1,WEEKDAY(CO$14,2)=7)),DAY(CO$14),"")</f>
        <v>25</v>
      </c>
      <c r="CP13" s="6" t="str">
        <f>IF(AND(CP$12=0,OR($F$5=Settings!$AK$5,$F$5=Settings!$AK$6),IF(Settings!$M$6=Settings!$AE$5,WEEKDAY(CP$14,2)=1,WEEKDAY(CP$14,2)=7)),DAY(CP$14),"")</f>
        <v/>
      </c>
      <c r="CQ13" s="6" t="str">
        <f>IF(AND(CQ$12=0,OR($F$5=Settings!$AK$5,$F$5=Settings!$AK$6),IF(Settings!$M$6=Settings!$AE$5,WEEKDAY(CQ$14,2)=1,WEEKDAY(CQ$14,2)=7)),DAY(CQ$14),"")</f>
        <v/>
      </c>
      <c r="CR13" s="6" t="str">
        <f>IF(AND(CR$12=0,OR($F$5=Settings!$AK$5,$F$5=Settings!$AK$6),IF(Settings!$M$6=Settings!$AE$5,WEEKDAY(CR$14,2)=1,WEEKDAY(CR$14,2)=7)),DAY(CR$14),"")</f>
        <v/>
      </c>
      <c r="CS13" s="6" t="str">
        <f>IF(AND(CS$12=0,OR($F$5=Settings!$AK$5,$F$5=Settings!$AK$6),IF(Settings!$M$6=Settings!$AE$5,WEEKDAY(CS$14,2)=1,WEEKDAY(CS$14,2)=7)),DAY(CS$14),"")</f>
        <v/>
      </c>
      <c r="CT13" s="6" t="str">
        <f>IF(AND(CT$12=0,OR($F$5=Settings!$AK$5,$F$5=Settings!$AK$6),IF(Settings!$M$6=Settings!$AE$5,WEEKDAY(CT$14,2)=1,WEEKDAY(CT$14,2)=7)),DAY(CT$14),"")</f>
        <v/>
      </c>
      <c r="CU13" s="6" t="str">
        <f>IF(AND(CU$12=0,OR($F$5=Settings!$AK$5,$F$5=Settings!$AK$6),IF(Settings!$M$6=Settings!$AE$5,WEEKDAY(CU$14,2)=1,WEEKDAY(CU$14,2)=7)),DAY(CU$14),"")</f>
        <v/>
      </c>
      <c r="CV13" s="6">
        <f>IF(AND(CV$12=0,OR($F$5=Settings!$AK$5,$F$5=Settings!$AK$6),IF(Settings!$M$6=Settings!$AE$5,WEEKDAY(CV$14,2)=1,WEEKDAY(CV$14,2)=7)),DAY(CV$14),"")</f>
        <v>1</v>
      </c>
      <c r="CW13" s="6" t="str">
        <f>IF(AND(CW$12=0,OR($F$5=Settings!$AK$5,$F$5=Settings!$AK$6),IF(Settings!$M$6=Settings!$AE$5,WEEKDAY(CW$14,2)=1,WEEKDAY(CW$14,2)=7)),DAY(CW$14),"")</f>
        <v/>
      </c>
      <c r="CX13" s="6" t="str">
        <f>IF(AND(CX$12=0,OR($F$5=Settings!$AK$5,$F$5=Settings!$AK$6),IF(Settings!$M$6=Settings!$AE$5,WEEKDAY(CX$14,2)=1,WEEKDAY(CX$14,2)=7)),DAY(CX$14),"")</f>
        <v/>
      </c>
      <c r="CY13" s="6" t="str">
        <f>IF(AND(CY$12=0,OR($F$5=Settings!$AK$5,$F$5=Settings!$AK$6),IF(Settings!$M$6=Settings!$AE$5,WEEKDAY(CY$14,2)=1,WEEKDAY(CY$14,2)=7)),DAY(CY$14),"")</f>
        <v/>
      </c>
      <c r="CZ13" s="6" t="str">
        <f>IF(AND(CZ$12=0,OR($F$5=Settings!$AK$5,$F$5=Settings!$AK$6),IF(Settings!$M$6=Settings!$AE$5,WEEKDAY(CZ$14,2)=1,WEEKDAY(CZ$14,2)=7)),DAY(CZ$14),"")</f>
        <v/>
      </c>
      <c r="DA13" s="6" t="str">
        <f>IF(AND(DA$12=0,OR($F$5=Settings!$AK$5,$F$5=Settings!$AK$6),IF(Settings!$M$6=Settings!$AE$5,WEEKDAY(DA$14,2)=1,WEEKDAY(DA$14,2)=7)),DAY(DA$14),"")</f>
        <v/>
      </c>
      <c r="DB13" s="6" t="str">
        <f>IF(AND(DB$12=0,OR($F$5=Settings!$AK$5,$F$5=Settings!$AK$6),IF(Settings!$M$6=Settings!$AE$5,WEEKDAY(DB$14,2)=1,WEEKDAY(DB$14,2)=7)),DAY(DB$14),"")</f>
        <v/>
      </c>
      <c r="DC13" s="6">
        <f>IF(AND(DC$12=0,OR($F$5=Settings!$AK$5,$F$5=Settings!$AK$6),IF(Settings!$M$6=Settings!$AE$5,WEEKDAY(DC$14,2)=1,WEEKDAY(DC$14,2)=7)),DAY(DC$14),"")</f>
        <v>8</v>
      </c>
      <c r="DD13" s="6" t="str">
        <f>IF(AND(DD$12=0,OR($F$5=Settings!$AK$5,$F$5=Settings!$AK$6),IF(Settings!$M$6=Settings!$AE$5,WEEKDAY(DD$14,2)=1,WEEKDAY(DD$14,2)=7)),DAY(DD$14),"")</f>
        <v/>
      </c>
      <c r="DE13" s="6" t="str">
        <f>IF(AND(DE$12=0,OR($F$5=Settings!$AK$5,$F$5=Settings!$AK$6),IF(Settings!$M$6=Settings!$AE$5,WEEKDAY(DE$14,2)=1,WEEKDAY(DE$14,2)=7)),DAY(DE$14),"")</f>
        <v/>
      </c>
      <c r="DF13" s="6" t="str">
        <f>IF(AND(DF$12=0,OR($F$5=Settings!$AK$5,$F$5=Settings!$AK$6),IF(Settings!$M$6=Settings!$AE$5,WEEKDAY(DF$14,2)=1,WEEKDAY(DF$14,2)=7)),DAY(DF$14),"")</f>
        <v/>
      </c>
      <c r="DG13" s="6" t="str">
        <f>IF(AND(DG$12=0,OR($F$5=Settings!$AK$5,$F$5=Settings!$AK$6),IF(Settings!$M$6=Settings!$AE$5,WEEKDAY(DG$14,2)=1,WEEKDAY(DG$14,2)=7)),DAY(DG$14),"")</f>
        <v/>
      </c>
      <c r="DH13" s="6" t="str">
        <f>IF(AND(DH$12=0,OR($F$5=Settings!$AK$5,$F$5=Settings!$AK$6),IF(Settings!$M$6=Settings!$AE$5,WEEKDAY(DH$14,2)=1,WEEKDAY(DH$14,2)=7)),DAY(DH$14),"")</f>
        <v/>
      </c>
      <c r="DI13" s="6" t="str">
        <f>IF(AND(DI$12=0,OR($F$5=Settings!$AK$5,$F$5=Settings!$AK$6),IF(Settings!$M$6=Settings!$AE$5,WEEKDAY(DI$14,2)=1,WEEKDAY(DI$14,2)=7)),DAY(DI$14),"")</f>
        <v/>
      </c>
      <c r="DJ13" s="6">
        <f>IF(AND(DJ$12=0,OR($F$5=Settings!$AK$5,$F$5=Settings!$AK$6),IF(Settings!$M$6=Settings!$AE$5,WEEKDAY(DJ$14,2)=1,WEEKDAY(DJ$14,2)=7)),DAY(DJ$14),"")</f>
        <v>15</v>
      </c>
      <c r="DK13" s="6" t="str">
        <f>IF(AND(DK$12=0,OR($F$5=Settings!$AK$5,$F$5=Settings!$AK$6),IF(Settings!$M$6=Settings!$AE$5,WEEKDAY(DK$14,2)=1,WEEKDAY(DK$14,2)=7)),DAY(DK$14),"")</f>
        <v/>
      </c>
      <c r="DL13" s="6" t="str">
        <f>IF(AND(DL$12=0,OR($F$5=Settings!$AK$5,$F$5=Settings!$AK$6),IF(Settings!$M$6=Settings!$AE$5,WEEKDAY(DL$14,2)=1,WEEKDAY(DL$14,2)=7)),DAY(DL$14),"")</f>
        <v/>
      </c>
      <c r="DM13" s="6" t="str">
        <f>IF(AND(DM$12=0,OR($F$5=Settings!$AK$5,$F$5=Settings!$AK$6),IF(Settings!$M$6=Settings!$AE$5,WEEKDAY(DM$14,2)=1,WEEKDAY(DM$14,2)=7)),DAY(DM$14),"")</f>
        <v/>
      </c>
      <c r="DN13" s="6" t="str">
        <f>IF(AND(DN$12=0,OR($F$5=Settings!$AK$5,$F$5=Settings!$AK$6),IF(Settings!$M$6=Settings!$AE$5,WEEKDAY(DN$14,2)=1,WEEKDAY(DN$14,2)=7)),DAY(DN$14),"")</f>
        <v/>
      </c>
      <c r="DO13" s="6" t="str">
        <f>IF(AND(DO$12=0,OR($F$5=Settings!$AK$5,$F$5=Settings!$AK$6),IF(Settings!$M$6=Settings!$AE$5,WEEKDAY(DO$14,2)=1,WEEKDAY(DO$14,2)=7)),DAY(DO$14),"")</f>
        <v/>
      </c>
      <c r="DP13" s="6" t="str">
        <f>IF(AND(DP$12=0,OR($F$5=Settings!$AK$5,$F$5=Settings!$AK$6),IF(Settings!$M$6=Settings!$AE$5,WEEKDAY(DP$14,2)=1,WEEKDAY(DP$14,2)=7)),DAY(DP$14),"")</f>
        <v/>
      </c>
      <c r="DQ13" s="6">
        <f>IF(AND(DQ$12=0,OR($F$5=Settings!$AK$5,$F$5=Settings!$AK$6),IF(Settings!$M$6=Settings!$AE$5,WEEKDAY(DQ$14,2)=1,WEEKDAY(DQ$14,2)=7)),DAY(DQ$14),"")</f>
        <v>22</v>
      </c>
      <c r="DR13" s="6" t="str">
        <f>IF(AND(DR$12=0,OR($F$5=Settings!$AK$5,$F$5=Settings!$AK$6),IF(Settings!$M$6=Settings!$AE$5,WEEKDAY(DR$14,2)=1,WEEKDAY(DR$14,2)=7)),DAY(DR$14),"")</f>
        <v/>
      </c>
      <c r="DS13" s="6" t="str">
        <f>IF(AND(DS$12=0,OR($F$5=Settings!$AK$5,$F$5=Settings!$AK$6),IF(Settings!$M$6=Settings!$AE$5,WEEKDAY(DS$14,2)=1,WEEKDAY(DS$14,2)=7)),DAY(DS$14),"")</f>
        <v/>
      </c>
      <c r="DT13" s="6" t="str">
        <f>IF(AND(DT$12=0,OR($F$5=Settings!$AK$5,$F$5=Settings!$AK$6),IF(Settings!$M$6=Settings!$AE$5,WEEKDAY(DT$14,2)=1,WEEKDAY(DT$14,2)=7)),DAY(DT$14),"")</f>
        <v/>
      </c>
      <c r="DU13" s="6" t="str">
        <f>IF(AND(DU$12=0,OR($F$5=Settings!$AK$5,$F$5=Settings!$AK$6),IF(Settings!$M$6=Settings!$AE$5,WEEKDAY(DU$14,2)=1,WEEKDAY(DU$14,2)=7)),DAY(DU$14),"")</f>
        <v/>
      </c>
      <c r="DV13" s="6" t="str">
        <f>IF(AND(DV$12=0,OR($F$5=Settings!$AK$5,$F$5=Settings!$AK$6),IF(Settings!$M$6=Settings!$AE$5,WEEKDAY(DV$14,2)=1,WEEKDAY(DV$14,2)=7)),DAY(DV$14),"")</f>
        <v/>
      </c>
      <c r="DW13" s="6" t="str">
        <f>IF(AND(DW$12=0,OR($F$5=Settings!$AK$5,$F$5=Settings!$AK$6),IF(Settings!$M$6=Settings!$AE$5,WEEKDAY(DW$14,2)=1,WEEKDAY(DW$14,2)=7)),DAY(DW$14),"")</f>
        <v/>
      </c>
      <c r="DX13" s="6">
        <f>IF(AND(DX$12=0,OR($F$5=Settings!$AK$5,$F$5=Settings!$AK$6),IF(Settings!$M$6=Settings!$AE$5,WEEKDAY(DX$14,2)=1,WEEKDAY(DX$14,2)=7)),DAY(DX$14),"")</f>
        <v>29</v>
      </c>
      <c r="DY13" s="6" t="str">
        <f>IF(AND(DY$12=0,OR($F$5=Settings!$AK$5,$F$5=Settings!$AK$6),IF(Settings!$M$6=Settings!$AE$5,WEEKDAY(DY$14,2)=1,WEEKDAY(DY$14,2)=7)),DAY(DY$14),"")</f>
        <v/>
      </c>
      <c r="DZ13" s="6" t="str">
        <f>IF(AND(DZ$12=0,OR($F$5=Settings!$AK$5,$F$5=Settings!$AK$6),IF(Settings!$M$6=Settings!$AE$5,WEEKDAY(DZ$14,2)=1,WEEKDAY(DZ$14,2)=7)),DAY(DZ$14),"")</f>
        <v/>
      </c>
      <c r="EA13" s="6" t="str">
        <f>IF(AND(EA$12=0,OR($F$5=Settings!$AK$5,$F$5=Settings!$AK$6),IF(Settings!$M$6=Settings!$AE$5,WEEKDAY(EA$14,2)=1,WEEKDAY(EA$14,2)=7)),DAY(EA$14),"")</f>
        <v/>
      </c>
      <c r="EB13" s="6" t="str">
        <f>IF(AND(EB$12=0,OR($F$5=Settings!$AK$5,$F$5=Settings!$AK$6),IF(Settings!$M$6=Settings!$AE$5,WEEKDAY(EB$14,2)=1,WEEKDAY(EB$14,2)=7)),DAY(EB$14),"")</f>
        <v/>
      </c>
      <c r="EC13" s="6" t="str">
        <f>IF(AND(EC$12=0,OR($F$5=Settings!$AK$5,$F$5=Settings!$AK$6),IF(Settings!$M$6=Settings!$AE$5,WEEKDAY(EC$14,2)=1,WEEKDAY(EC$14,2)=7)),DAY(EC$14),"")</f>
        <v/>
      </c>
      <c r="ED13" s="6" t="str">
        <f>IF(AND(ED$12=0,OR($F$5=Settings!$AK$5,$F$5=Settings!$AK$6),IF(Settings!$M$6=Settings!$AE$5,WEEKDAY(ED$14,2)=1,WEEKDAY(ED$14,2)=7)),DAY(ED$14),"")</f>
        <v/>
      </c>
      <c r="EE13" s="6">
        <f>IF(AND(EE$12=0,OR($F$5=Settings!$AK$5,$F$5=Settings!$AK$6),IF(Settings!$M$6=Settings!$AE$5,WEEKDAY(EE$14,2)=1,WEEKDAY(EE$14,2)=7)),DAY(EE$14),"")</f>
        <v>6</v>
      </c>
      <c r="EF13" s="6" t="str">
        <f>IF(AND(EF$12=0,OR($F$5=Settings!$AK$5,$F$5=Settings!$AK$6),IF(Settings!$M$6=Settings!$AE$5,WEEKDAY(EF$14,2)=1,WEEKDAY(EF$14,2)=7)),DAY(EF$14),"")</f>
        <v/>
      </c>
      <c r="EG13" s="6" t="str">
        <f>IF(AND(EG$12=0,OR($F$5=Settings!$AK$5,$F$5=Settings!$AK$6),IF(Settings!$M$6=Settings!$AE$5,WEEKDAY(EG$14,2)=1,WEEKDAY(EG$14,2)=7)),DAY(EG$14),"")</f>
        <v/>
      </c>
      <c r="EH13" s="6" t="str">
        <f>IF(AND(EH$12=0,OR($F$5=Settings!$AK$5,$F$5=Settings!$AK$6),IF(Settings!$M$6=Settings!$AE$5,WEEKDAY(EH$14,2)=1,WEEKDAY(EH$14,2)=7)),DAY(EH$14),"")</f>
        <v/>
      </c>
      <c r="EI13" s="6" t="str">
        <f>IF(AND(EI$12=0,OR($F$5=Settings!$AK$5,$F$5=Settings!$AK$6),IF(Settings!$M$6=Settings!$AE$5,WEEKDAY(EI$14,2)=1,WEEKDAY(EI$14,2)=7)),DAY(EI$14),"")</f>
        <v/>
      </c>
      <c r="EJ13" s="6" t="str">
        <f>IF(AND(EJ$12=0,OR($F$5=Settings!$AK$5,$F$5=Settings!$AK$6),IF(Settings!$M$6=Settings!$AE$5,WEEKDAY(EJ$14,2)=1,WEEKDAY(EJ$14,2)=7)),DAY(EJ$14),"")</f>
        <v/>
      </c>
      <c r="EK13" s="6" t="str">
        <f>IF(AND(EK$12=0,OR($F$5=Settings!$AK$5,$F$5=Settings!$AK$6),IF(Settings!$M$6=Settings!$AE$5,WEEKDAY(EK$14,2)=1,WEEKDAY(EK$14,2)=7)),DAY(EK$14),"")</f>
        <v/>
      </c>
      <c r="EL13" s="6">
        <f>IF(AND(EL$12=0,OR($F$5=Settings!$AK$5,$F$5=Settings!$AK$6),IF(Settings!$M$6=Settings!$AE$5,WEEKDAY(EL$14,2)=1,WEEKDAY(EL$14,2)=7)),DAY(EL$14),"")</f>
        <v>13</v>
      </c>
      <c r="EM13" s="6" t="str">
        <f>IF(AND(EM$12=0,OR($F$5=Settings!$AK$5,$F$5=Settings!$AK$6),IF(Settings!$M$6=Settings!$AE$5,WEEKDAY(EM$14,2)=1,WEEKDAY(EM$14,2)=7)),DAY(EM$14),"")</f>
        <v/>
      </c>
      <c r="EN13" s="6" t="str">
        <f>IF(AND(EN$12=0,OR($F$5=Settings!$AK$5,$F$5=Settings!$AK$6),IF(Settings!$M$6=Settings!$AE$5,WEEKDAY(EN$14,2)=1,WEEKDAY(EN$14,2)=7)),DAY(EN$14),"")</f>
        <v/>
      </c>
      <c r="EO13" s="6" t="str">
        <f>IF(AND(EO$12=0,OR($F$5=Settings!$AK$5,$F$5=Settings!$AK$6),IF(Settings!$M$6=Settings!$AE$5,WEEKDAY(EO$14,2)=1,WEEKDAY(EO$14,2)=7)),DAY(EO$14),"")</f>
        <v/>
      </c>
      <c r="EP13" s="6" t="str">
        <f>IF(AND(EP$12=0,OR($F$5=Settings!$AK$5,$F$5=Settings!$AK$6),IF(Settings!$M$6=Settings!$AE$5,WEEKDAY(EP$14,2)=1,WEEKDAY(EP$14,2)=7)),DAY(EP$14),"")</f>
        <v/>
      </c>
      <c r="EQ13" s="6" t="str">
        <f>IF(AND(EQ$12=0,OR($F$5=Settings!$AK$5,$F$5=Settings!$AK$6),IF(Settings!$M$6=Settings!$AE$5,WEEKDAY(EQ$14,2)=1,WEEKDAY(EQ$14,2)=7)),DAY(EQ$14),"")</f>
        <v/>
      </c>
      <c r="ER13" s="6" t="str">
        <f>IF(AND(ER$12=0,OR($F$5=Settings!$AK$5,$F$5=Settings!$AK$6),IF(Settings!$M$6=Settings!$AE$5,WEEKDAY(ER$14,2)=1,WEEKDAY(ER$14,2)=7)),DAY(ER$14),"")</f>
        <v/>
      </c>
      <c r="ES13" s="6">
        <f>IF(AND(ES$12=0,OR($F$5=Settings!$AK$5,$F$5=Settings!$AK$6),IF(Settings!$M$6=Settings!$AE$5,WEEKDAY(ES$14,2)=1,WEEKDAY(ES$14,2)=7)),DAY(ES$14),"")</f>
        <v>20</v>
      </c>
      <c r="ET13" s="6" t="str">
        <f>IF(AND(ET$12=0,OR($F$5=Settings!$AK$5,$F$5=Settings!$AK$6),IF(Settings!$M$6=Settings!$AE$5,WEEKDAY(ET$14,2)=1,WEEKDAY(ET$14,2)=7)),DAY(ET$14),"")</f>
        <v/>
      </c>
      <c r="EU13" s="6" t="str">
        <f>IF(AND(EU$12=0,OR($F$5=Settings!$AK$5,$F$5=Settings!$AK$6),IF(Settings!$M$6=Settings!$AE$5,WEEKDAY(EU$14,2)=1,WEEKDAY(EU$14,2)=7)),DAY(EU$14),"")</f>
        <v/>
      </c>
      <c r="EV13" s="6" t="str">
        <f>IF(AND(EV$12=0,OR($F$5=Settings!$AK$5,$F$5=Settings!$AK$6),IF(Settings!$M$6=Settings!$AE$5,WEEKDAY(EV$14,2)=1,WEEKDAY(EV$14,2)=7)),DAY(EV$14),"")</f>
        <v/>
      </c>
      <c r="EW13" s="6" t="str">
        <f>IF(AND(EW$12=0,OR($F$5=Settings!$AK$5,$F$5=Settings!$AK$6),IF(Settings!$M$6=Settings!$AE$5,WEEKDAY(EW$14,2)=1,WEEKDAY(EW$14,2)=7)),DAY(EW$14),"")</f>
        <v/>
      </c>
      <c r="EX13" s="6" t="str">
        <f>IF(AND(EX$12=0,OR($F$5=Settings!$AK$5,$F$5=Settings!$AK$6),IF(Settings!$M$6=Settings!$AE$5,WEEKDAY(EX$14,2)=1,WEEKDAY(EX$14,2)=7)),DAY(EX$14),"")</f>
        <v/>
      </c>
      <c r="EY13" s="6" t="str">
        <f>IF(AND(EY$12=0,OR($F$5=Settings!$AK$5,$F$5=Settings!$AK$6),IF(Settings!$M$6=Settings!$AE$5,WEEKDAY(EY$14,2)=1,WEEKDAY(EY$14,2)=7)),DAY(EY$14),"")</f>
        <v/>
      </c>
      <c r="EZ13" s="6">
        <f>IF(AND(EZ$12=0,OR($F$5=Settings!$AK$5,$F$5=Settings!$AK$6),IF(Settings!$M$6=Settings!$AE$5,WEEKDAY(EZ$14,2)=1,WEEKDAY(EZ$14,2)=7)),DAY(EZ$14),"")</f>
        <v>27</v>
      </c>
      <c r="FA13" s="6" t="str">
        <f>IF(AND(FA$12=0,OR($F$5=Settings!$AK$5,$F$5=Settings!$AK$6),IF(Settings!$M$6=Settings!$AE$5,WEEKDAY(FA$14,2)=1,WEEKDAY(FA$14,2)=7)),DAY(FA$14),"")</f>
        <v/>
      </c>
      <c r="FB13" s="6" t="str">
        <f>IF(AND(FB$12=0,OR($F$5=Settings!$AK$5,$F$5=Settings!$AK$6),IF(Settings!$M$6=Settings!$AE$5,WEEKDAY(FB$14,2)=1,WEEKDAY(FB$14,2)=7)),DAY(FB$14),"")</f>
        <v/>
      </c>
      <c r="FC13" s="6" t="str">
        <f>IF(AND(FC$12=0,OR($F$5=Settings!$AK$5,$F$5=Settings!$AK$6),IF(Settings!$M$6=Settings!$AE$5,WEEKDAY(FC$14,2)=1,WEEKDAY(FC$14,2)=7)),DAY(FC$14),"")</f>
        <v/>
      </c>
      <c r="FD13" s="6" t="str">
        <f>IF(AND(FD$12=0,OR($F$5=Settings!$AK$5,$F$5=Settings!$AK$6),IF(Settings!$M$6=Settings!$AE$5,WEEKDAY(FD$14,2)=1,WEEKDAY(FD$14,2)=7)),DAY(FD$14),"")</f>
        <v/>
      </c>
      <c r="FE13" s="6" t="str">
        <f>IF(AND(FE$12=0,OR($F$5=Settings!$AK$5,$F$5=Settings!$AK$6),IF(Settings!$M$6=Settings!$AE$5,WEEKDAY(FE$14,2)=1,WEEKDAY(FE$14,2)=7)),DAY(FE$14),"")</f>
        <v/>
      </c>
      <c r="FF13" s="6" t="str">
        <f>IF(AND(FF$12=0,OR($F$5=Settings!$AK$5,$F$5=Settings!$AK$6),IF(Settings!$M$6=Settings!$AE$5,WEEKDAY(FF$14,2)=1,WEEKDAY(FF$14,2)=7)),DAY(FF$14),"")</f>
        <v/>
      </c>
      <c r="FG13" s="6">
        <f>IF(AND(FG$12=0,OR($F$5=Settings!$AK$5,$F$5=Settings!$AK$6),IF(Settings!$M$6=Settings!$AE$5,WEEKDAY(FG$14,2)=1,WEEKDAY(FG$14,2)=7)),DAY(FG$14),"")</f>
        <v>3</v>
      </c>
      <c r="FH13" s="6" t="str">
        <f>IF(AND(FH$12=0,OR($F$5=Settings!$AK$5,$F$5=Settings!$AK$6),IF(Settings!$M$6=Settings!$AE$5,WEEKDAY(FH$14,2)=1,WEEKDAY(FH$14,2)=7)),DAY(FH$14),"")</f>
        <v/>
      </c>
      <c r="FI13" s="6" t="str">
        <f>IF(AND(FI$12=0,OR($F$5=Settings!$AK$5,$F$5=Settings!$AK$6),IF(Settings!$M$6=Settings!$AE$5,WEEKDAY(FI$14,2)=1,WEEKDAY(FI$14,2)=7)),DAY(FI$14),"")</f>
        <v/>
      </c>
      <c r="FJ13" s="6" t="str">
        <f>IF(AND(FJ$12=0,OR($F$5=Settings!$AK$5,$F$5=Settings!$AK$6),IF(Settings!$M$6=Settings!$AE$5,WEEKDAY(FJ$14,2)=1,WEEKDAY(FJ$14,2)=7)),DAY(FJ$14),"")</f>
        <v/>
      </c>
      <c r="FK13" s="6" t="str">
        <f>IF(AND(FK$12=0,OR($F$5=Settings!$AK$5,$F$5=Settings!$AK$6),IF(Settings!$M$6=Settings!$AE$5,WEEKDAY(FK$14,2)=1,WEEKDAY(FK$14,2)=7)),DAY(FK$14),"")</f>
        <v/>
      </c>
      <c r="FL13" s="6" t="str">
        <f>IF(AND(FL$12=0,OR($F$5=Settings!$AK$5,$F$5=Settings!$AK$6),IF(Settings!$M$6=Settings!$AE$5,WEEKDAY(FL$14,2)=1,WEEKDAY(FL$14,2)=7)),DAY(FL$14),"")</f>
        <v/>
      </c>
      <c r="FM13" s="6" t="str">
        <f>IF(AND(FM$12=0,OR($F$5=Settings!$AK$5,$F$5=Settings!$AK$6),IF(Settings!$M$6=Settings!$AE$5,WEEKDAY(FM$14,2)=1,WEEKDAY(FM$14,2)=7)),DAY(FM$14),"")</f>
        <v/>
      </c>
      <c r="FN13" s="6">
        <f>IF(AND(FN$12=0,OR($F$5=Settings!$AK$5,$F$5=Settings!$AK$6),IF(Settings!$M$6=Settings!$AE$5,WEEKDAY(FN$14,2)=1,WEEKDAY(FN$14,2)=7)),DAY(FN$14),"")</f>
        <v>10</v>
      </c>
      <c r="FO13" s="6" t="str">
        <f>IF(AND(FO$12=0,OR($F$5=Settings!$AK$5,$F$5=Settings!$AK$6),IF(Settings!$M$6=Settings!$AE$5,WEEKDAY(FO$14,2)=1,WEEKDAY(FO$14,2)=7)),DAY(FO$14),"")</f>
        <v/>
      </c>
      <c r="FP13" s="6" t="str">
        <f>IF(AND(FP$12=0,OR($F$5=Settings!$AK$5,$F$5=Settings!$AK$6),IF(Settings!$M$6=Settings!$AE$5,WEEKDAY(FP$14,2)=1,WEEKDAY(FP$14,2)=7)),DAY(FP$14),"")</f>
        <v/>
      </c>
      <c r="FQ13" s="6" t="str">
        <f>IF(AND(FQ$12=0,OR($F$5=Settings!$AK$5,$F$5=Settings!$AK$6),IF(Settings!$M$6=Settings!$AE$5,WEEKDAY(FQ$14,2)=1,WEEKDAY(FQ$14,2)=7)),DAY(FQ$14),"")</f>
        <v/>
      </c>
      <c r="FR13" s="6" t="str">
        <f>IF(AND(FR$12=0,OR($F$5=Settings!$AK$5,$F$5=Settings!$AK$6),IF(Settings!$M$6=Settings!$AE$5,WEEKDAY(FR$14,2)=1,WEEKDAY(FR$14,2)=7)),DAY(FR$14),"")</f>
        <v/>
      </c>
      <c r="FS13" s="6" t="str">
        <f>IF(AND(FS$12=0,OR($F$5=Settings!$AK$5,$F$5=Settings!$AK$6),IF(Settings!$M$6=Settings!$AE$5,WEEKDAY(FS$14,2)=1,WEEKDAY(FS$14,2)=7)),DAY(FS$14),"")</f>
        <v/>
      </c>
      <c r="FT13" s="6" t="str">
        <f>IF(AND(FT$12=0,OR($F$5=Settings!$AK$5,$F$5=Settings!$AK$6),IF(Settings!$M$6=Settings!$AE$5,WEEKDAY(FT$14,2)=1,WEEKDAY(FT$14,2)=7)),DAY(FT$14),"")</f>
        <v/>
      </c>
      <c r="FU13" s="6">
        <f>IF(AND(FU$12=0,OR($F$5=Settings!$AK$5,$F$5=Settings!$AK$6),IF(Settings!$M$6=Settings!$AE$5,WEEKDAY(FU$14,2)=1,WEEKDAY(FU$14,2)=7)),DAY(FU$14),"")</f>
        <v>17</v>
      </c>
      <c r="FV13" s="6" t="str">
        <f>IF(AND(FV$12=0,OR($F$5=Settings!$AK$5,$F$5=Settings!$AK$6),IF(Settings!$M$6=Settings!$AE$5,WEEKDAY(FV$14,2)=1,WEEKDAY(FV$14,2)=7)),DAY(FV$14),"")</f>
        <v/>
      </c>
      <c r="FW13" s="6" t="str">
        <f>IF(AND(FW$12=0,OR($F$5=Settings!$AK$5,$F$5=Settings!$AK$6),IF(Settings!$M$6=Settings!$AE$5,WEEKDAY(FW$14,2)=1,WEEKDAY(FW$14,2)=7)),DAY(FW$14),"")</f>
        <v/>
      </c>
      <c r="FX13" s="6" t="str">
        <f>IF(AND(FX$12=0,OR($F$5=Settings!$AK$5,$F$5=Settings!$AK$6),IF(Settings!$M$6=Settings!$AE$5,WEEKDAY(FX$14,2)=1,WEEKDAY(FX$14,2)=7)),DAY(FX$14),"")</f>
        <v/>
      </c>
      <c r="FY13" s="6" t="str">
        <f>IF(AND(FY$12=0,OR($F$5=Settings!$AK$5,$F$5=Settings!$AK$6),IF(Settings!$M$6=Settings!$AE$5,WEEKDAY(FY$14,2)=1,WEEKDAY(FY$14,2)=7)),DAY(FY$14),"")</f>
        <v/>
      </c>
      <c r="FZ13" s="6" t="str">
        <f>IF(AND(FZ$12=0,OR($F$5=Settings!$AK$5,$F$5=Settings!$AK$6),IF(Settings!$M$6=Settings!$AE$5,WEEKDAY(FZ$14,2)=1,WEEKDAY(FZ$14,2)=7)),DAY(FZ$14),"")</f>
        <v/>
      </c>
      <c r="GA13" s="6" t="str">
        <f>IF(AND(GA$12=0,OR($F$5=Settings!$AK$5,$F$5=Settings!$AK$6),IF(Settings!$M$6=Settings!$AE$5,WEEKDAY(GA$14,2)=1,WEEKDAY(GA$14,2)=7)),DAY(GA$14),"")</f>
        <v/>
      </c>
      <c r="GB13" s="6">
        <f>IF(AND(GB$12=0,OR($F$5=Settings!$AK$5,$F$5=Settings!$AK$6),IF(Settings!$M$6=Settings!$AE$5,WEEKDAY(GB$14,2)=1,WEEKDAY(GB$14,2)=7)),DAY(GB$14),"")</f>
        <v>24</v>
      </c>
      <c r="GC13" s="6" t="str">
        <f>IF(AND(GC$12=0,OR($F$5=Settings!$AK$5,$F$5=Settings!$AK$6),IF(Settings!$M$6=Settings!$AE$5,WEEKDAY(GC$14,2)=1,WEEKDAY(GC$14,2)=7)),DAY(GC$14),"")</f>
        <v/>
      </c>
      <c r="GD13" s="6" t="str">
        <f>IF(AND(GD$12=0,OR($F$5=Settings!$AK$5,$F$5=Settings!$AK$6),IF(Settings!$M$6=Settings!$AE$5,WEEKDAY(GD$14,2)=1,WEEKDAY(GD$14,2)=7)),DAY(GD$14),"")</f>
        <v/>
      </c>
      <c r="GE13" s="6" t="str">
        <f>IF(AND(GE$12=0,OR($F$5=Settings!$AK$5,$F$5=Settings!$AK$6),IF(Settings!$M$6=Settings!$AE$5,WEEKDAY(GE$14,2)=1,WEEKDAY(GE$14,2)=7)),DAY(GE$14),"")</f>
        <v/>
      </c>
      <c r="GF13" s="6" t="str">
        <f>IF(AND(GF$12=0,OR($F$5=Settings!$AK$5,$F$5=Settings!$AK$6),IF(Settings!$M$6=Settings!$AE$5,WEEKDAY(GF$14,2)=1,WEEKDAY(GF$14,2)=7)),DAY(GF$14),"")</f>
        <v/>
      </c>
      <c r="GG13" s="6" t="str">
        <f>IF(AND(GG$12=0,OR($F$5=Settings!$AK$5,$F$5=Settings!$AK$6),IF(Settings!$M$6=Settings!$AE$5,WEEKDAY(GG$14,2)=1,WEEKDAY(GG$14,2)=7)),DAY(GG$14),"")</f>
        <v/>
      </c>
      <c r="GH13" s="6" t="str">
        <f>IF(AND(GH$12=0,OR($F$5=Settings!$AK$5,$F$5=Settings!$AK$6),IF(Settings!$M$6=Settings!$AE$5,WEEKDAY(GH$14,2)=1,WEEKDAY(GH$14,2)=7)),DAY(GH$14),"")</f>
        <v/>
      </c>
      <c r="GI13" s="6">
        <f>IF(AND(GI$12=0,OR($F$5=Settings!$AK$5,$F$5=Settings!$AK$6),IF(Settings!$M$6=Settings!$AE$5,WEEKDAY(GI$14,2)=1,WEEKDAY(GI$14,2)=7)),DAY(GI$14),"")</f>
        <v>1</v>
      </c>
      <c r="GJ13" s="6" t="str">
        <f>IF(AND(GJ$12=0,OR($F$5=Settings!$AK$5,$F$5=Settings!$AK$6),IF(Settings!$M$6=Settings!$AE$5,WEEKDAY(GJ$14,2)=1,WEEKDAY(GJ$14,2)=7)),DAY(GJ$14),"")</f>
        <v/>
      </c>
      <c r="GK13" s="6" t="str">
        <f>IF(AND(GK$12=0,OR($F$5=Settings!$AK$5,$F$5=Settings!$AK$6),IF(Settings!$M$6=Settings!$AE$5,WEEKDAY(GK$14,2)=1,WEEKDAY(GK$14,2)=7)),DAY(GK$14),"")</f>
        <v/>
      </c>
      <c r="GL13" s="6" t="str">
        <f>IF(AND(GL$12=0,OR($F$5=Settings!$AK$5,$F$5=Settings!$AK$6),IF(Settings!$M$6=Settings!$AE$5,WEEKDAY(GL$14,2)=1,WEEKDAY(GL$14,2)=7)),DAY(GL$14),"")</f>
        <v/>
      </c>
      <c r="GM13" s="6" t="str">
        <f>IF(AND(GM$12=0,OR($F$5=Settings!$AK$5,$F$5=Settings!$AK$6),IF(Settings!$M$6=Settings!$AE$5,WEEKDAY(GM$14,2)=1,WEEKDAY(GM$14,2)=7)),DAY(GM$14),"")</f>
        <v/>
      </c>
      <c r="GN13" s="6" t="str">
        <f>IF(AND(GN$12=0,OR($F$5=Settings!$AK$5,$F$5=Settings!$AK$6),IF(Settings!$M$6=Settings!$AE$5,WEEKDAY(GN$14,2)=1,WEEKDAY(GN$14,2)=7)),DAY(GN$14),"")</f>
        <v/>
      </c>
      <c r="GO13" s="6" t="str">
        <f>IF(AND(GO$12=0,OR($F$5=Settings!$AK$5,$F$5=Settings!$AK$6),IF(Settings!$M$6=Settings!$AE$5,WEEKDAY(GO$14,2)=1,WEEKDAY(GO$14,2)=7)),DAY(GO$14),"")</f>
        <v/>
      </c>
      <c r="GP13" s="6">
        <f>IF(AND(GP$12=0,OR($F$5=Settings!$AK$5,$F$5=Settings!$AK$6),IF(Settings!$M$6=Settings!$AE$5,WEEKDAY(GP$14,2)=1,WEEKDAY(GP$14,2)=7)),DAY(GP$14),"")</f>
        <v>8</v>
      </c>
      <c r="GQ13" s="6" t="str">
        <f>IF(AND(GQ$12=0,OR($F$5=Settings!$AK$5,$F$5=Settings!$AK$6),IF(Settings!$M$6=Settings!$AE$5,WEEKDAY(GQ$14,2)=1,WEEKDAY(GQ$14,2)=7)),DAY(GQ$14),"")</f>
        <v/>
      </c>
      <c r="GR13" s="6" t="str">
        <f>IF(AND(GR$12=0,OR($F$5=Settings!$AK$5,$F$5=Settings!$AK$6),IF(Settings!$M$6=Settings!$AE$5,WEEKDAY(GR$14,2)=1,WEEKDAY(GR$14,2)=7)),DAY(GR$14),"")</f>
        <v/>
      </c>
      <c r="GS13" s="6" t="str">
        <f>IF(AND(GS$12=0,OR($F$5=Settings!$AK$5,$F$5=Settings!$AK$6),IF(Settings!$M$6=Settings!$AE$5,WEEKDAY(GS$14,2)=1,WEEKDAY(GS$14,2)=7)),DAY(GS$14),"")</f>
        <v/>
      </c>
      <c r="GT13" s="6" t="str">
        <f>IF(AND(GT$12=0,OR($F$5=Settings!$AK$5,$F$5=Settings!$AK$6),IF(Settings!$M$6=Settings!$AE$5,WEEKDAY(GT$14,2)=1,WEEKDAY(GT$14,2)=7)),DAY(GT$14),"")</f>
        <v/>
      </c>
      <c r="GU13" s="6" t="str">
        <f>IF(AND(GU$12=0,OR($F$5=Settings!$AK$5,$F$5=Settings!$AK$6),IF(Settings!$M$6=Settings!$AE$5,WEEKDAY(GU$14,2)=1,WEEKDAY(GU$14,2)=7)),DAY(GU$14),"")</f>
        <v/>
      </c>
      <c r="GV13" s="6" t="str">
        <f>IF(AND(GV$12=0,OR($F$5=Settings!$AK$5,$F$5=Settings!$AK$6),IF(Settings!$M$6=Settings!$AE$5,WEEKDAY(GV$14,2)=1,WEEKDAY(GV$14,2)=7)),DAY(GV$14),"")</f>
        <v/>
      </c>
      <c r="GW13" s="6">
        <f>IF(AND(GW$12=0,OR($F$5=Settings!$AK$5,$F$5=Settings!$AK$6),IF(Settings!$M$6=Settings!$AE$5,WEEKDAY(GW$14,2)=1,WEEKDAY(GW$14,2)=7)),DAY(GW$14),"")</f>
        <v>15</v>
      </c>
      <c r="GX13" s="6" t="str">
        <f>IF(AND(GX$12=0,OR($F$5=Settings!$AK$5,$F$5=Settings!$AK$6),IF(Settings!$M$6=Settings!$AE$5,WEEKDAY(GX$14,2)=1,WEEKDAY(GX$14,2)=7)),DAY(GX$14),"")</f>
        <v/>
      </c>
      <c r="GY13" s="6" t="str">
        <f>IF(AND(GY$12=0,OR($F$5=Settings!$AK$5,$F$5=Settings!$AK$6),IF(Settings!$M$6=Settings!$AE$5,WEEKDAY(GY$14,2)=1,WEEKDAY(GY$14,2)=7)),DAY(GY$14),"")</f>
        <v/>
      </c>
      <c r="GZ13" s="6" t="str">
        <f>IF(AND(GZ$12=0,OR($F$5=Settings!$AK$5,$F$5=Settings!$AK$6),IF(Settings!$M$6=Settings!$AE$5,WEEKDAY(GZ$14,2)=1,WEEKDAY(GZ$14,2)=7)),DAY(GZ$14),"")</f>
        <v/>
      </c>
      <c r="HA13" s="6" t="str">
        <f>IF(AND(HA$12=0,OR($F$5=Settings!$AK$5,$F$5=Settings!$AK$6),IF(Settings!$M$6=Settings!$AE$5,WEEKDAY(HA$14,2)=1,WEEKDAY(HA$14,2)=7)),DAY(HA$14),"")</f>
        <v/>
      </c>
      <c r="HB13" s="6" t="str">
        <f>IF(AND(HB$12=0,OR($F$5=Settings!$AK$5,$F$5=Settings!$AK$6),IF(Settings!$M$6=Settings!$AE$5,WEEKDAY(HB$14,2)=1,WEEKDAY(HB$14,2)=7)),DAY(HB$14),"")</f>
        <v/>
      </c>
      <c r="HC13" s="6" t="str">
        <f>IF(AND(HC$12=0,OR($F$5=Settings!$AK$5,$F$5=Settings!$AK$6),IF(Settings!$M$6=Settings!$AE$5,WEEKDAY(HC$14,2)=1,WEEKDAY(HC$14,2)=7)),DAY(HC$14),"")</f>
        <v/>
      </c>
      <c r="HD13" s="6">
        <f>IF(AND(HD$12=0,OR($F$5=Settings!$AK$5,$F$5=Settings!$AK$6),IF(Settings!$M$6=Settings!$AE$5,WEEKDAY(HD$14,2)=1,WEEKDAY(HD$14,2)=7)),DAY(HD$14),"")</f>
        <v>22</v>
      </c>
      <c r="HE13" s="6" t="str">
        <f>IF(AND(HE$12=0,OR($F$5=Settings!$AK$5,$F$5=Settings!$AK$6),IF(Settings!$M$6=Settings!$AE$5,WEEKDAY(HE$14,2)=1,WEEKDAY(HE$14,2)=7)),DAY(HE$14),"")</f>
        <v/>
      </c>
      <c r="HF13" s="6" t="str">
        <f>IF(AND(HF$12=0,OR($F$5=Settings!$AK$5,$F$5=Settings!$AK$6),IF(Settings!$M$6=Settings!$AE$5,WEEKDAY(HF$14,2)=1,WEEKDAY(HF$14,2)=7)),DAY(HF$14),"")</f>
        <v/>
      </c>
      <c r="HG13" s="6" t="str">
        <f>IF(AND(HG$12=0,OR($F$5=Settings!$AK$5,$F$5=Settings!$AK$6),IF(Settings!$M$6=Settings!$AE$5,WEEKDAY(HG$14,2)=1,WEEKDAY(HG$14,2)=7)),DAY(HG$14),"")</f>
        <v/>
      </c>
      <c r="HH13" s="6" t="str">
        <f>IF(AND(HH$12=0,OR($F$5=Settings!$AK$5,$F$5=Settings!$AK$6),IF(Settings!$M$6=Settings!$AE$5,WEEKDAY(HH$14,2)=1,WEEKDAY(HH$14,2)=7)),DAY(HH$14),"")</f>
        <v/>
      </c>
      <c r="HI13" s="6" t="str">
        <f>IF(AND(HI$12=0,OR($F$5=Settings!$AK$5,$F$5=Settings!$AK$6),IF(Settings!$M$6=Settings!$AE$5,WEEKDAY(HI$14,2)=1,WEEKDAY(HI$14,2)=7)),DAY(HI$14),"")</f>
        <v/>
      </c>
      <c r="HJ13" s="6" t="str">
        <f>IF(AND(HJ$12=0,OR($F$5=Settings!$AK$5,$F$5=Settings!$AK$6),IF(Settings!$M$6=Settings!$AE$5,WEEKDAY(HJ$14,2)=1,WEEKDAY(HJ$14,2)=7)),DAY(HJ$14),"")</f>
        <v/>
      </c>
      <c r="HK13" s="6">
        <f>IF(AND(HK$12=0,OR($F$5=Settings!$AK$5,$F$5=Settings!$AK$6),IF(Settings!$M$6=Settings!$AE$5,WEEKDAY(HK$14,2)=1,WEEKDAY(HK$14,2)=7)),DAY(HK$14),"")</f>
        <v>29</v>
      </c>
      <c r="HL13" s="6" t="str">
        <f>IF(AND(HL$12=0,OR($F$5=Settings!$AK$5,$F$5=Settings!$AK$6),IF(Settings!$M$6=Settings!$AE$5,WEEKDAY(HL$14,2)=1,WEEKDAY(HL$14,2)=7)),DAY(HL$14),"")</f>
        <v/>
      </c>
      <c r="HM13" s="6" t="str">
        <f>IF(AND(HM$12=0,OR($F$5=Settings!$AK$5,$F$5=Settings!$AK$6),IF(Settings!$M$6=Settings!$AE$5,WEEKDAY(HM$14,2)=1,WEEKDAY(HM$14,2)=7)),DAY(HM$14),"")</f>
        <v/>
      </c>
      <c r="HN13" s="6" t="str">
        <f>IF(AND(HN$12=0,OR($F$5=Settings!$AK$5,$F$5=Settings!$AK$6),IF(Settings!$M$6=Settings!$AE$5,WEEKDAY(HN$14,2)=1,WEEKDAY(HN$14,2)=7)),DAY(HN$14),"")</f>
        <v/>
      </c>
      <c r="HO13" s="6" t="str">
        <f>IF(AND(HO$12=0,OR($F$5=Settings!$AK$5,$F$5=Settings!$AK$6),IF(Settings!$M$6=Settings!$AE$5,WEEKDAY(HO$14,2)=1,WEEKDAY(HO$14,2)=7)),DAY(HO$14),"")</f>
        <v/>
      </c>
      <c r="HP13" s="6" t="str">
        <f>IF(AND(HP$12=0,OR($F$5=Settings!$AK$5,$F$5=Settings!$AK$6),IF(Settings!$M$6=Settings!$AE$5,WEEKDAY(HP$14,2)=1,WEEKDAY(HP$14,2)=7)),DAY(HP$14),"")</f>
        <v/>
      </c>
      <c r="HQ13" s="6" t="str">
        <f>IF(AND(HQ$12=0,OR($F$5=Settings!$AK$5,$F$5=Settings!$AK$6),IF(Settings!$M$6=Settings!$AE$5,WEEKDAY(HQ$14,2)=1,WEEKDAY(HQ$14,2)=7)),DAY(HQ$14),"")</f>
        <v/>
      </c>
      <c r="HR13" s="6">
        <f>IF(AND(HR$12=0,OR($F$5=Settings!$AK$5,$F$5=Settings!$AK$6),IF(Settings!$M$6=Settings!$AE$5,WEEKDAY(HR$14,2)=1,WEEKDAY(HR$14,2)=7)),DAY(HR$14),"")</f>
        <v>5</v>
      </c>
      <c r="HS13" s="6" t="str">
        <f>IF(AND(HS$12=0,OR($F$5=Settings!$AK$5,$F$5=Settings!$AK$6),IF(Settings!$M$6=Settings!$AE$5,WEEKDAY(HS$14,2)=1,WEEKDAY(HS$14,2)=7)),DAY(HS$14),"")</f>
        <v/>
      </c>
      <c r="HT13" s="6" t="str">
        <f>IF(AND(HT$12=0,OR($F$5=Settings!$AK$5,$F$5=Settings!$AK$6),IF(Settings!$M$6=Settings!$AE$5,WEEKDAY(HT$14,2)=1,WEEKDAY(HT$14,2)=7)),DAY(HT$14),"")</f>
        <v/>
      </c>
      <c r="HU13" s="6" t="str">
        <f>IF(AND(HU$12=0,OR($F$5=Settings!$AK$5,$F$5=Settings!$AK$6),IF(Settings!$M$6=Settings!$AE$5,WEEKDAY(HU$14,2)=1,WEEKDAY(HU$14,2)=7)),DAY(HU$14),"")</f>
        <v/>
      </c>
      <c r="HV13" s="6" t="str">
        <f>IF(AND(HV$12=0,OR($F$5=Settings!$AK$5,$F$5=Settings!$AK$6),IF(Settings!$M$6=Settings!$AE$5,WEEKDAY(HV$14,2)=1,WEEKDAY(HV$14,2)=7)),DAY(HV$14),"")</f>
        <v/>
      </c>
      <c r="HW13" s="6" t="str">
        <f>IF(AND(HW$12=0,OR($F$5=Settings!$AK$5,$F$5=Settings!$AK$6),IF(Settings!$M$6=Settings!$AE$5,WEEKDAY(HW$14,2)=1,WEEKDAY(HW$14,2)=7)),DAY(HW$14),"")</f>
        <v/>
      </c>
      <c r="HX13" s="6" t="str">
        <f>IF(AND(HX$12=0,OR($F$5=Settings!$AK$5,$F$5=Settings!$AK$6),IF(Settings!$M$6=Settings!$AE$5,WEEKDAY(HX$14,2)=1,WEEKDAY(HX$14,2)=7)),DAY(HX$14),"")</f>
        <v/>
      </c>
      <c r="HY13" s="6">
        <f>IF(AND(HY$12=0,OR($F$5=Settings!$AK$5,$F$5=Settings!$AK$6),IF(Settings!$M$6=Settings!$AE$5,WEEKDAY(HY$14,2)=1,WEEKDAY(HY$14,2)=7)),DAY(HY$14),"")</f>
        <v>12</v>
      </c>
      <c r="HZ13" s="6" t="str">
        <f>IF(AND(HZ$12=0,OR($F$5=Settings!$AK$5,$F$5=Settings!$AK$6),IF(Settings!$M$6=Settings!$AE$5,WEEKDAY(HZ$14,2)=1,WEEKDAY(HZ$14,2)=7)),DAY(HZ$14),"")</f>
        <v/>
      </c>
      <c r="IA13" s="6" t="str">
        <f>IF(AND(IA$12=0,OR($F$5=Settings!$AK$5,$F$5=Settings!$AK$6),IF(Settings!$M$6=Settings!$AE$5,WEEKDAY(IA$14,2)=1,WEEKDAY(IA$14,2)=7)),DAY(IA$14),"")</f>
        <v/>
      </c>
      <c r="IB13" s="6" t="str">
        <f>IF(AND(IB$12=0,OR($F$5=Settings!$AK$5,$F$5=Settings!$AK$6),IF(Settings!$M$6=Settings!$AE$5,WEEKDAY(IB$14,2)=1,WEEKDAY(IB$14,2)=7)),DAY(IB$14),"")</f>
        <v/>
      </c>
      <c r="IC13" s="6" t="str">
        <f>IF(AND(IC$12=0,OR($F$5=Settings!$AK$5,$F$5=Settings!$AK$6),IF(Settings!$M$6=Settings!$AE$5,WEEKDAY(IC$14,2)=1,WEEKDAY(IC$14,2)=7)),DAY(IC$14),"")</f>
        <v/>
      </c>
      <c r="ID13" s="6" t="str">
        <f>IF(AND(ID$12=0,OR($F$5=Settings!$AK$5,$F$5=Settings!$AK$6),IF(Settings!$M$6=Settings!$AE$5,WEEKDAY(ID$14,2)=1,WEEKDAY(ID$14,2)=7)),DAY(ID$14),"")</f>
        <v/>
      </c>
      <c r="IE13" s="6" t="str">
        <f>IF(AND(IE$12=0,OR($F$5=Settings!$AK$5,$F$5=Settings!$AK$6),IF(Settings!$M$6=Settings!$AE$5,WEEKDAY(IE$14,2)=1,WEEKDAY(IE$14,2)=7)),DAY(IE$14),"")</f>
        <v/>
      </c>
      <c r="IF13" s="6">
        <f>IF(AND(IF$12=0,OR($F$5=Settings!$AK$5,$F$5=Settings!$AK$6),IF(Settings!$M$6=Settings!$AE$5,WEEKDAY(IF$14,2)=1,WEEKDAY(IF$14,2)=7)),DAY(IF$14),"")</f>
        <v>19</v>
      </c>
      <c r="IG13" s="6" t="str">
        <f>IF(AND(IG$12=0,OR($F$5=Settings!$AK$5,$F$5=Settings!$AK$6),IF(Settings!$M$6=Settings!$AE$5,WEEKDAY(IG$14,2)=1,WEEKDAY(IG$14,2)=7)),DAY(IG$14),"")</f>
        <v/>
      </c>
      <c r="IH13" s="6" t="str">
        <f>IF(AND(IH$12=0,OR($F$5=Settings!$AK$5,$F$5=Settings!$AK$6),IF(Settings!$M$6=Settings!$AE$5,WEEKDAY(IH$14,2)=1,WEEKDAY(IH$14,2)=7)),DAY(IH$14),"")</f>
        <v/>
      </c>
      <c r="II13" s="6" t="str">
        <f>IF(AND(II$12=0,OR($F$5=Settings!$AK$5,$F$5=Settings!$AK$6),IF(Settings!$M$6=Settings!$AE$5,WEEKDAY(II$14,2)=1,WEEKDAY(II$14,2)=7)),DAY(II$14),"")</f>
        <v/>
      </c>
      <c r="IJ13" s="6" t="str">
        <f>IF(AND(IJ$12=0,OR($F$5=Settings!$AK$5,$F$5=Settings!$AK$6),IF(Settings!$M$6=Settings!$AE$5,WEEKDAY(IJ$14,2)=1,WEEKDAY(IJ$14,2)=7)),DAY(IJ$14),"")</f>
        <v/>
      </c>
      <c r="IK13" s="6" t="str">
        <f>IF(AND(IK$12=0,OR($F$5=Settings!$AK$5,$F$5=Settings!$AK$6),IF(Settings!$M$6=Settings!$AE$5,WEEKDAY(IK$14,2)=1,WEEKDAY(IK$14,2)=7)),DAY(IK$14),"")</f>
        <v/>
      </c>
      <c r="IL13" s="6" t="str">
        <f>IF(AND(IL$12=0,OR($F$5=Settings!$AK$5,$F$5=Settings!$AK$6),IF(Settings!$M$6=Settings!$AE$5,WEEKDAY(IL$14,2)=1,WEEKDAY(IL$14,2)=7)),DAY(IL$14),"")</f>
        <v/>
      </c>
      <c r="IM13" s="6">
        <f>IF(AND(IM$12=0,OR($F$5=Settings!$AK$5,$F$5=Settings!$AK$6),IF(Settings!$M$6=Settings!$AE$5,WEEKDAY(IM$14,2)=1,WEEKDAY(IM$14,2)=7)),DAY(IM$14),"")</f>
        <v>26</v>
      </c>
      <c r="IN13" s="6" t="str">
        <f>IF(AND(IN$12=0,OR($F$5=Settings!$AK$5,$F$5=Settings!$AK$6),IF(Settings!$M$6=Settings!$AE$5,WEEKDAY(IN$14,2)=1,WEEKDAY(IN$14,2)=7)),DAY(IN$14),"")</f>
        <v/>
      </c>
      <c r="IO13" s="6" t="str">
        <f>IF(AND(IO$12=0,OR($F$5=Settings!$AK$5,$F$5=Settings!$AK$6),IF(Settings!$M$6=Settings!$AE$5,WEEKDAY(IO$14,2)=1,WEEKDAY(IO$14,2)=7)),DAY(IO$14),"")</f>
        <v/>
      </c>
      <c r="IP13" s="6" t="str">
        <f>IF(AND(IP$12=0,OR($F$5=Settings!$AK$5,$F$5=Settings!$AK$6),IF(Settings!$M$6=Settings!$AE$5,WEEKDAY(IP$14,2)=1,WEEKDAY(IP$14,2)=7)),DAY(IP$14),"")</f>
        <v/>
      </c>
      <c r="IQ13" s="6" t="str">
        <f>IF(AND(IQ$12=0,OR($F$5=Settings!$AK$5,$F$5=Settings!$AK$6),IF(Settings!$M$6=Settings!$AE$5,WEEKDAY(IQ$14,2)=1,WEEKDAY(IQ$14,2)=7)),DAY(IQ$14),"")</f>
        <v/>
      </c>
      <c r="IR13" s="6" t="str">
        <f>IF(AND(IR$12=0,OR($F$5=Settings!$AK$5,$F$5=Settings!$AK$6),IF(Settings!$M$6=Settings!$AE$5,WEEKDAY(IR$14,2)=1,WEEKDAY(IR$14,2)=7)),DAY(IR$14),"")</f>
        <v/>
      </c>
      <c r="IS13" s="6" t="str">
        <f>IF(AND(IS$12=0,OR($F$5=Settings!$AK$5,$F$5=Settings!$AK$6),IF(Settings!$M$6=Settings!$AE$5,WEEKDAY(IS$14,2)=1,WEEKDAY(IS$14,2)=7)),DAY(IS$14),"")</f>
        <v/>
      </c>
      <c r="IT13" s="6">
        <f>IF(AND(IT$12=0,OR($F$5=Settings!$AK$5,$F$5=Settings!$AK$6),IF(Settings!$M$6=Settings!$AE$5,WEEKDAY(IT$14,2)=1,WEEKDAY(IT$14,2)=7)),DAY(IT$14),"")</f>
        <v>2</v>
      </c>
      <c r="IU13" s="6" t="str">
        <f>IF(AND(IU$12=0,OR($F$5=Settings!$AK$5,$F$5=Settings!$AK$6),IF(Settings!$M$6=Settings!$AE$5,WEEKDAY(IU$14,2)=1,WEEKDAY(IU$14,2)=7)),DAY(IU$14),"")</f>
        <v/>
      </c>
      <c r="IV13" s="6" t="str">
        <f>IF(AND(IV$12=0,OR($F$5=Settings!$AK$5,$F$5=Settings!$AK$6),IF(Settings!$M$6=Settings!$AE$5,WEEKDAY(IV$14,2)=1,WEEKDAY(IV$14,2)=7)),DAY(IV$14),"")</f>
        <v/>
      </c>
      <c r="IW13" s="6" t="str">
        <f>IF(AND(IW$12=0,OR($F$5=Settings!$AK$5,$F$5=Settings!$AK$6),IF(Settings!$M$6=Settings!$AE$5,WEEKDAY(IW$14,2)=1,WEEKDAY(IW$14,2)=7)),DAY(IW$14),"")</f>
        <v/>
      </c>
      <c r="IX13" s="6" t="str">
        <f>IF(AND(IX$12=0,OR($F$5=Settings!$AK$5,$F$5=Settings!$AK$6),IF(Settings!$M$6=Settings!$AE$5,WEEKDAY(IX$14,2)=1,WEEKDAY(IX$14,2)=7)),DAY(IX$14),"")</f>
        <v/>
      </c>
      <c r="IY13" s="6" t="str">
        <f>IF(AND(IY$12=0,OR($F$5=Settings!$AK$5,$F$5=Settings!$AK$6),IF(Settings!$M$6=Settings!$AE$5,WEEKDAY(IY$14,2)=1,WEEKDAY(IY$14,2)=7)),DAY(IY$14),"")</f>
        <v/>
      </c>
      <c r="IZ13" s="6" t="str">
        <f>IF(AND(IZ$12=0,OR($F$5=Settings!$AK$5,$F$5=Settings!$AK$6),IF(Settings!$M$6=Settings!$AE$5,WEEKDAY(IZ$14,2)=1,WEEKDAY(IZ$14,2)=7)),DAY(IZ$14),"")</f>
        <v/>
      </c>
      <c r="JA13" s="6">
        <f>IF(AND(JA$12=0,OR($F$5=Settings!$AK$5,$F$5=Settings!$AK$6),IF(Settings!$M$6=Settings!$AE$5,WEEKDAY(JA$14,2)=1,WEEKDAY(JA$14,2)=7)),DAY(JA$14),"")</f>
        <v>9</v>
      </c>
      <c r="JB13" s="6" t="str">
        <f>IF(AND(JB$12=0,OR($F$5=Settings!$AK$5,$F$5=Settings!$AK$6),IF(Settings!$M$6=Settings!$AE$5,WEEKDAY(JB$14,2)=1,WEEKDAY(JB$14,2)=7)),DAY(JB$14),"")</f>
        <v/>
      </c>
      <c r="JC13" s="6" t="str">
        <f>IF(AND(JC$12=0,OR($F$5=Settings!$AK$5,$F$5=Settings!$AK$6),IF(Settings!$M$6=Settings!$AE$5,WEEKDAY(JC$14,2)=1,WEEKDAY(JC$14,2)=7)),DAY(JC$14),"")</f>
        <v/>
      </c>
      <c r="JD13" s="6" t="str">
        <f>IF(AND(JD$12=0,OR($F$5=Settings!$AK$5,$F$5=Settings!$AK$6),IF(Settings!$M$6=Settings!$AE$5,WEEKDAY(JD$14,2)=1,WEEKDAY(JD$14,2)=7)),DAY(JD$14),"")</f>
        <v/>
      </c>
      <c r="JE13" s="6" t="str">
        <f>IF(AND(JE$12=0,OR($F$5=Settings!$AK$5,$F$5=Settings!$AK$6),IF(Settings!$M$6=Settings!$AE$5,WEEKDAY(JE$14,2)=1,WEEKDAY(JE$14,2)=7)),DAY(JE$14),"")</f>
        <v/>
      </c>
      <c r="JF13" s="6" t="str">
        <f>IF(AND(JF$12=0,OR($F$5=Settings!$AK$5,$F$5=Settings!$AK$6),IF(Settings!$M$6=Settings!$AE$5,WEEKDAY(JF$14,2)=1,WEEKDAY(JF$14,2)=7)),DAY(JF$14),"")</f>
        <v/>
      </c>
      <c r="JG13" s="6" t="str">
        <f>IF(AND(JG$12=0,OR($F$5=Settings!$AK$5,$F$5=Settings!$AK$6),IF(Settings!$M$6=Settings!$AE$5,WEEKDAY(JG$14,2)=1,WEEKDAY(JG$14,2)=7)),DAY(JG$14),"")</f>
        <v/>
      </c>
      <c r="JH13" s="6">
        <f>IF(AND(JH$12=0,OR($F$5=Settings!$AK$5,$F$5=Settings!$AK$6),IF(Settings!$M$6=Settings!$AE$5,WEEKDAY(JH$14,2)=1,WEEKDAY(JH$14,2)=7)),DAY(JH$14),"")</f>
        <v>16</v>
      </c>
      <c r="JI13" s="6" t="str">
        <f>IF(AND(JI$12=0,OR($F$5=Settings!$AK$5,$F$5=Settings!$AK$6),IF(Settings!$M$6=Settings!$AE$5,WEEKDAY(JI$14,2)=1,WEEKDAY(JI$14,2)=7)),DAY(JI$14),"")</f>
        <v/>
      </c>
      <c r="JJ13" s="6" t="str">
        <f>IF(AND(JJ$12=0,OR($F$5=Settings!$AK$5,$F$5=Settings!$AK$6),IF(Settings!$M$6=Settings!$AE$5,WEEKDAY(JJ$14,2)=1,WEEKDAY(JJ$14,2)=7)),DAY(JJ$14),"")</f>
        <v/>
      </c>
      <c r="JK13" s="6" t="str">
        <f>IF(AND(JK$12=0,OR($F$5=Settings!$AK$5,$F$5=Settings!$AK$6),IF(Settings!$M$6=Settings!$AE$5,WEEKDAY(JK$14,2)=1,WEEKDAY(JK$14,2)=7)),DAY(JK$14),"")</f>
        <v/>
      </c>
      <c r="JL13" s="6" t="str">
        <f>IF(AND(JL$12=0,OR($F$5=Settings!$AK$5,$F$5=Settings!$AK$6),IF(Settings!$M$6=Settings!$AE$5,WEEKDAY(JL$14,2)=1,WEEKDAY(JL$14,2)=7)),DAY(JL$14),"")</f>
        <v/>
      </c>
      <c r="JM13" s="6" t="str">
        <f>IF(AND(JM$12=0,OR($F$5=Settings!$AK$5,$F$5=Settings!$AK$6),IF(Settings!$M$6=Settings!$AE$5,WEEKDAY(JM$14,2)=1,WEEKDAY(JM$14,2)=7)),DAY(JM$14),"")</f>
        <v/>
      </c>
      <c r="JN13" s="6" t="str">
        <f>IF(AND(JN$12=0,OR($F$5=Settings!$AK$5,$F$5=Settings!$AK$6),IF(Settings!$M$6=Settings!$AE$5,WEEKDAY(JN$14,2)=1,WEEKDAY(JN$14,2)=7)),DAY(JN$14),"")</f>
        <v/>
      </c>
      <c r="JO13" s="6">
        <f>IF(AND(JO$12=0,OR($F$5=Settings!$AK$5,$F$5=Settings!$AK$6),IF(Settings!$M$6=Settings!$AE$5,WEEKDAY(JO$14,2)=1,WEEKDAY(JO$14,2)=7)),DAY(JO$14),"")</f>
        <v>23</v>
      </c>
      <c r="JP13" s="6" t="str">
        <f>IF(AND(JP$12=0,OR($F$5=Settings!$AK$5,$F$5=Settings!$AK$6),IF(Settings!$M$6=Settings!$AE$5,WEEKDAY(JP$14,2)=1,WEEKDAY(JP$14,2)=7)),DAY(JP$14),"")</f>
        <v/>
      </c>
      <c r="JQ13" s="6" t="str">
        <f>IF(AND(JQ$12=0,OR($F$5=Settings!$AK$5,$F$5=Settings!$AK$6),IF(Settings!$M$6=Settings!$AE$5,WEEKDAY(JQ$14,2)=1,WEEKDAY(JQ$14,2)=7)),DAY(JQ$14),"")</f>
        <v/>
      </c>
      <c r="JR13" s="6" t="str">
        <f>IF(AND(JR$12=0,OR($F$5=Settings!$AK$5,$F$5=Settings!$AK$6),IF(Settings!$M$6=Settings!$AE$5,WEEKDAY(JR$14,2)=1,WEEKDAY(JR$14,2)=7)),DAY(JR$14),"")</f>
        <v/>
      </c>
      <c r="JS13" s="6" t="str">
        <f>IF(AND(JS$12=0,OR($F$5=Settings!$AK$5,$F$5=Settings!$AK$6),IF(Settings!$M$6=Settings!$AE$5,WEEKDAY(JS$14,2)=1,WEEKDAY(JS$14,2)=7)),DAY(JS$14),"")</f>
        <v/>
      </c>
      <c r="JT13" s="6" t="str">
        <f>IF(AND(JT$12=0,OR($F$5=Settings!$AK$5,$F$5=Settings!$AK$6),IF(Settings!$M$6=Settings!$AE$5,WEEKDAY(JT$14,2)=1,WEEKDAY(JT$14,2)=7)),DAY(JT$14),"")</f>
        <v/>
      </c>
      <c r="JU13" s="6" t="str">
        <f>IF(AND(JU$12=0,OR($F$5=Settings!$AK$5,$F$5=Settings!$AK$6),IF(Settings!$M$6=Settings!$AE$5,WEEKDAY(JU$14,2)=1,WEEKDAY(JU$14,2)=7)),DAY(JU$14),"")</f>
        <v/>
      </c>
      <c r="JV13" s="6">
        <f>IF(AND(JV$12=0,OR($F$5=Settings!$AK$5,$F$5=Settings!$AK$6),IF(Settings!$M$6=Settings!$AE$5,WEEKDAY(JV$14,2)=1,WEEKDAY(JV$14,2)=7)),DAY(JV$14),"")</f>
        <v>30</v>
      </c>
      <c r="JW13" s="6" t="str">
        <f>IF(AND(JW$12=0,OR($F$5=Settings!$AK$5,$F$5=Settings!$AK$6),IF(Settings!$M$6=Settings!$AE$5,WEEKDAY(JW$14,2)=1,WEEKDAY(JW$14,2)=7)),DAY(JW$14),"")</f>
        <v/>
      </c>
      <c r="JX13" s="6" t="str">
        <f>IF(AND(JX$12=0,OR($F$5=Settings!$AK$5,$F$5=Settings!$AK$6),IF(Settings!$M$6=Settings!$AE$5,WEEKDAY(JX$14,2)=1,WEEKDAY(JX$14,2)=7)),DAY(JX$14),"")</f>
        <v/>
      </c>
      <c r="JY13" s="6" t="str">
        <f>IF(AND(JY$12=0,OR($F$5=Settings!$AK$5,$F$5=Settings!$AK$6),IF(Settings!$M$6=Settings!$AE$5,WEEKDAY(JY$14,2)=1,WEEKDAY(JY$14,2)=7)),DAY(JY$14),"")</f>
        <v/>
      </c>
      <c r="JZ13" s="6" t="str">
        <f>IF(AND(JZ$12=0,OR($F$5=Settings!$AK$5,$F$5=Settings!$AK$6),IF(Settings!$M$6=Settings!$AE$5,WEEKDAY(JZ$14,2)=1,WEEKDAY(JZ$14,2)=7)),DAY(JZ$14),"")</f>
        <v/>
      </c>
      <c r="KA13" s="6" t="str">
        <f>IF(AND(KA$12=0,OR($F$5=Settings!$AK$5,$F$5=Settings!$AK$6),IF(Settings!$M$6=Settings!$AE$5,WEEKDAY(KA$14,2)=1,WEEKDAY(KA$14,2)=7)),DAY(KA$14),"")</f>
        <v/>
      </c>
      <c r="KB13" s="6" t="str">
        <f>IF(AND(KB$12=0,OR($F$5=Settings!$AK$5,$F$5=Settings!$AK$6),IF(Settings!$M$6=Settings!$AE$5,WEEKDAY(KB$14,2)=1,WEEKDAY(KB$14,2)=7)),DAY(KB$14),"")</f>
        <v/>
      </c>
      <c r="KC13" s="6">
        <f>IF(AND(KC$12=0,OR($F$5=Settings!$AK$5,$F$5=Settings!$AK$6),IF(Settings!$M$6=Settings!$AE$5,WEEKDAY(KC$14,2)=1,WEEKDAY(KC$14,2)=7)),DAY(KC$14),"")</f>
        <v>7</v>
      </c>
      <c r="KD13" s="6" t="str">
        <f>IF(AND(KD$12=0,OR($F$5=Settings!$AK$5,$F$5=Settings!$AK$6),IF(Settings!$M$6=Settings!$AE$5,WEEKDAY(KD$14,2)=1,WEEKDAY(KD$14,2)=7)),DAY(KD$14),"")</f>
        <v/>
      </c>
      <c r="KE13" s="6" t="str">
        <f>IF(AND(KE$12=0,OR($F$5=Settings!$AK$5,$F$5=Settings!$AK$6),IF(Settings!$M$6=Settings!$AE$5,WEEKDAY(KE$14,2)=1,WEEKDAY(KE$14,2)=7)),DAY(KE$14),"")</f>
        <v/>
      </c>
      <c r="KF13" s="6" t="str">
        <f>IF(AND(KF$12=0,OR($F$5=Settings!$AK$5,$F$5=Settings!$AK$6),IF(Settings!$M$6=Settings!$AE$5,WEEKDAY(KF$14,2)=1,WEEKDAY(KF$14,2)=7)),DAY(KF$14),"")</f>
        <v/>
      </c>
      <c r="KG13" s="6" t="str">
        <f>IF(AND(KG$12=0,OR($F$5=Settings!$AK$5,$F$5=Settings!$AK$6),IF(Settings!$M$6=Settings!$AE$5,WEEKDAY(KG$14,2)=1,WEEKDAY(KG$14,2)=7)),DAY(KG$14),"")</f>
        <v/>
      </c>
      <c r="KH13" s="6" t="str">
        <f>IF(AND(KH$12=0,OR($F$5=Settings!$AK$5,$F$5=Settings!$AK$6),IF(Settings!$M$6=Settings!$AE$5,WEEKDAY(KH$14,2)=1,WEEKDAY(KH$14,2)=7)),DAY(KH$14),"")</f>
        <v/>
      </c>
      <c r="KI13" s="6" t="str">
        <f>IF(AND(KI$12=0,OR($F$5=Settings!$AK$5,$F$5=Settings!$AK$6),IF(Settings!$M$6=Settings!$AE$5,WEEKDAY(KI$14,2)=1,WEEKDAY(KI$14,2)=7)),DAY(KI$14),"")</f>
        <v/>
      </c>
      <c r="KJ13" s="6">
        <f>IF(AND(KJ$12=0,OR($F$5=Settings!$AK$5,$F$5=Settings!$AK$6),IF(Settings!$M$6=Settings!$AE$5,WEEKDAY(KJ$14,2)=1,WEEKDAY(KJ$14,2)=7)),DAY(KJ$14),"")</f>
        <v>14</v>
      </c>
      <c r="KK13" s="6" t="str">
        <f>IF(AND(KK$12=0,OR($F$5=Settings!$AK$5,$F$5=Settings!$AK$6),IF(Settings!$M$6=Settings!$AE$5,WEEKDAY(KK$14,2)=1,WEEKDAY(KK$14,2)=7)),DAY(KK$14),"")</f>
        <v/>
      </c>
      <c r="KL13" s="6" t="str">
        <f>IF(AND(KL$12=0,OR($F$5=Settings!$AK$5,$F$5=Settings!$AK$6),IF(Settings!$M$6=Settings!$AE$5,WEEKDAY(KL$14,2)=1,WEEKDAY(KL$14,2)=7)),DAY(KL$14),"")</f>
        <v/>
      </c>
      <c r="KM13" s="6" t="str">
        <f>IF(AND(KM$12=0,OR($F$5=Settings!$AK$5,$F$5=Settings!$AK$6),IF(Settings!$M$6=Settings!$AE$5,WEEKDAY(KM$14,2)=1,WEEKDAY(KM$14,2)=7)),DAY(KM$14),"")</f>
        <v/>
      </c>
      <c r="KN13" s="6" t="str">
        <f>IF(AND(KN$12=0,OR($F$5=Settings!$AK$5,$F$5=Settings!$AK$6),IF(Settings!$M$6=Settings!$AE$5,WEEKDAY(KN$14,2)=1,WEEKDAY(KN$14,2)=7)),DAY(KN$14),"")</f>
        <v/>
      </c>
      <c r="KO13" s="6" t="str">
        <f>IF(AND(KO$12=0,OR($F$5=Settings!$AK$5,$F$5=Settings!$AK$6),IF(Settings!$M$6=Settings!$AE$5,WEEKDAY(KO$14,2)=1,WEEKDAY(KO$14,2)=7)),DAY(KO$14),"")</f>
        <v/>
      </c>
      <c r="KP13" s="6" t="str">
        <f>IF(AND(KP$12=0,OR($F$5=Settings!$AK$5,$F$5=Settings!$AK$6),IF(Settings!$M$6=Settings!$AE$5,WEEKDAY(KP$14,2)=1,WEEKDAY(KP$14,2)=7)),DAY(KP$14),"")</f>
        <v/>
      </c>
      <c r="KQ13" s="6">
        <f>IF(AND(KQ$12=0,OR($F$5=Settings!$AK$5,$F$5=Settings!$AK$6),IF(Settings!$M$6=Settings!$AE$5,WEEKDAY(KQ$14,2)=1,WEEKDAY(KQ$14,2)=7)),DAY(KQ$14),"")</f>
        <v>21</v>
      </c>
      <c r="KR13" s="6" t="str">
        <f>IF(AND(KR$12=0,OR($F$5=Settings!$AK$5,$F$5=Settings!$AK$6),IF(Settings!$M$6=Settings!$AE$5,WEEKDAY(KR$14,2)=1,WEEKDAY(KR$14,2)=7)),DAY(KR$14),"")</f>
        <v/>
      </c>
      <c r="KS13" s="6" t="str">
        <f>IF(AND(KS$12=0,OR($F$5=Settings!$AK$5,$F$5=Settings!$AK$6),IF(Settings!$M$6=Settings!$AE$5,WEEKDAY(KS$14,2)=1,WEEKDAY(KS$14,2)=7)),DAY(KS$14),"")</f>
        <v/>
      </c>
      <c r="KT13" s="6" t="str">
        <f>IF(AND(KT$12=0,OR($F$5=Settings!$AK$5,$F$5=Settings!$AK$6),IF(Settings!$M$6=Settings!$AE$5,WEEKDAY(KT$14,2)=1,WEEKDAY(KT$14,2)=7)),DAY(KT$14),"")</f>
        <v/>
      </c>
      <c r="KU13" s="6" t="str">
        <f>IF(AND(KU$12=0,OR($F$5=Settings!$AK$5,$F$5=Settings!$AK$6),IF(Settings!$M$6=Settings!$AE$5,WEEKDAY(KU$14,2)=1,WEEKDAY(KU$14,2)=7)),DAY(KU$14),"")</f>
        <v/>
      </c>
      <c r="KV13" s="6" t="str">
        <f>IF(AND(KV$12=0,OR($F$5=Settings!$AK$5,$F$5=Settings!$AK$6),IF(Settings!$M$6=Settings!$AE$5,WEEKDAY(KV$14,2)=1,WEEKDAY(KV$14,2)=7)),DAY(KV$14),"")</f>
        <v/>
      </c>
      <c r="KW13" s="6" t="str">
        <f>IF(AND(KW$12=0,OR($F$5=Settings!$AK$5,$F$5=Settings!$AK$6),IF(Settings!$M$6=Settings!$AE$5,WEEKDAY(KW$14,2)=1,WEEKDAY(KW$14,2)=7)),DAY(KW$14),"")</f>
        <v/>
      </c>
      <c r="KX13" s="6">
        <f>IF(AND(KX$12=0,OR($F$5=Settings!$AK$5,$F$5=Settings!$AK$6),IF(Settings!$M$6=Settings!$AE$5,WEEKDAY(KX$14,2)=1,WEEKDAY(KX$14,2)=7)),DAY(KX$14),"")</f>
        <v>28</v>
      </c>
      <c r="KY13" s="6" t="str">
        <f>IF(AND(KY$12=0,OR($F$5=Settings!$AK$5,$F$5=Settings!$AK$6),IF(Settings!$M$6=Settings!$AE$5,WEEKDAY(KY$14,2)=1,WEEKDAY(KY$14,2)=7)),DAY(KY$14),"")</f>
        <v/>
      </c>
      <c r="KZ13" s="6" t="str">
        <f>IF(AND(KZ$12=0,OR($F$5=Settings!$AK$5,$F$5=Settings!$AK$6),IF(Settings!$M$6=Settings!$AE$5,WEEKDAY(KZ$14,2)=1,WEEKDAY(KZ$14,2)=7)),DAY(KZ$14),"")</f>
        <v/>
      </c>
      <c r="LA13" s="6" t="str">
        <f>IF(AND(LA$12=0,OR($F$5=Settings!$AK$5,$F$5=Settings!$AK$6),IF(Settings!$M$6=Settings!$AE$5,WEEKDAY(LA$14,2)=1,WEEKDAY(LA$14,2)=7)),DAY(LA$14),"")</f>
        <v/>
      </c>
      <c r="LB13" s="6" t="str">
        <f>IF(AND(LB$12=0,OR($F$5=Settings!$AK$5,$F$5=Settings!$AK$6),IF(Settings!$M$6=Settings!$AE$5,WEEKDAY(LB$14,2)=1,WEEKDAY(LB$14,2)=7)),DAY(LB$14),"")</f>
        <v/>
      </c>
      <c r="LC13" s="6" t="str">
        <f>IF(AND(LC$12=0,OR($F$5=Settings!$AK$5,$F$5=Settings!$AK$6),IF(Settings!$M$6=Settings!$AE$5,WEEKDAY(LC$14,2)=1,WEEKDAY(LC$14,2)=7)),DAY(LC$14),"")</f>
        <v/>
      </c>
      <c r="LD13" s="6" t="str">
        <f>IF(AND(LD$12=0,OR($F$5=Settings!$AK$5,$F$5=Settings!$AK$6),IF(Settings!$M$6=Settings!$AE$5,WEEKDAY(LD$14,2)=1,WEEKDAY(LD$14,2)=7)),DAY(LD$14),"")</f>
        <v/>
      </c>
      <c r="LE13" s="6">
        <f>IF(AND(LE$12=0,OR($F$5=Settings!$AK$5,$F$5=Settings!$AK$6),IF(Settings!$M$6=Settings!$AE$5,WEEKDAY(LE$14,2)=1,WEEKDAY(LE$14,2)=7)),DAY(LE$14),"")</f>
        <v>4</v>
      </c>
      <c r="LF13" s="6" t="str">
        <f>IF(AND(LF$12=0,OR($F$5=Settings!$AK$5,$F$5=Settings!$AK$6),IF(Settings!$M$6=Settings!$AE$5,WEEKDAY(LF$14,2)=1,WEEKDAY(LF$14,2)=7)),DAY(LF$14),"")</f>
        <v/>
      </c>
      <c r="LG13" s="6" t="str">
        <f>IF(AND(LG$12=0,OR($F$5=Settings!$AK$5,$F$5=Settings!$AK$6),IF(Settings!$M$6=Settings!$AE$5,WEEKDAY(LG$14,2)=1,WEEKDAY(LG$14,2)=7)),DAY(LG$14),"")</f>
        <v/>
      </c>
      <c r="LH13" s="6" t="str">
        <f>IF(AND(LH$12=0,OR($F$5=Settings!$AK$5,$F$5=Settings!$AK$6),IF(Settings!$M$6=Settings!$AE$5,WEEKDAY(LH$14,2)=1,WEEKDAY(LH$14,2)=7)),DAY(LH$14),"")</f>
        <v/>
      </c>
      <c r="LI13" s="6" t="str">
        <f>IF(AND(LI$12=0,OR($F$5=Settings!$AK$5,$F$5=Settings!$AK$6),IF(Settings!$M$6=Settings!$AE$5,WEEKDAY(LI$14,2)=1,WEEKDAY(LI$14,2)=7)),DAY(LI$14),"")</f>
        <v/>
      </c>
      <c r="LJ13" s="6" t="str">
        <f>IF(AND(LJ$12=0,OR($F$5=Settings!$AK$5,$F$5=Settings!$AK$6),IF(Settings!$M$6=Settings!$AE$5,WEEKDAY(LJ$14,2)=1,WEEKDAY(LJ$14,2)=7)),DAY(LJ$14),"")</f>
        <v/>
      </c>
      <c r="LK13" s="6" t="str">
        <f>IF(AND(LK$12=0,OR($F$5=Settings!$AK$5,$F$5=Settings!$AK$6),IF(Settings!$M$6=Settings!$AE$5,WEEKDAY(LK$14,2)=1,WEEKDAY(LK$14,2)=7)),DAY(LK$14),"")</f>
        <v/>
      </c>
      <c r="LL13" s="6">
        <f>IF(AND(LL$12=0,OR($F$5=Settings!$AK$5,$F$5=Settings!$AK$6),IF(Settings!$M$6=Settings!$AE$5,WEEKDAY(LL$14,2)=1,WEEKDAY(LL$14,2)=7)),DAY(LL$14),"")</f>
        <v>11</v>
      </c>
      <c r="LM13" s="6" t="str">
        <f>IF(AND(LM$12=0,OR($F$5=Settings!$AK$5,$F$5=Settings!$AK$6),IF(Settings!$M$6=Settings!$AE$5,WEEKDAY(LM$14,2)=1,WEEKDAY(LM$14,2)=7)),DAY(LM$14),"")</f>
        <v/>
      </c>
      <c r="LN13" s="6" t="str">
        <f>IF(AND(LN$12=0,OR($F$5=Settings!$AK$5,$F$5=Settings!$AK$6),IF(Settings!$M$6=Settings!$AE$5,WEEKDAY(LN$14,2)=1,WEEKDAY(LN$14,2)=7)),DAY(LN$14),"")</f>
        <v/>
      </c>
      <c r="LO13" s="6" t="str">
        <f>IF(AND(LO$12=0,OR($F$5=Settings!$AK$5,$F$5=Settings!$AK$6),IF(Settings!$M$6=Settings!$AE$5,WEEKDAY(LO$14,2)=1,WEEKDAY(LO$14,2)=7)),DAY(LO$14),"")</f>
        <v/>
      </c>
      <c r="LP13" s="6" t="str">
        <f>IF(AND(LP$12=0,OR($F$5=Settings!$AK$5,$F$5=Settings!$AK$6),IF(Settings!$M$6=Settings!$AE$5,WEEKDAY(LP$14,2)=1,WEEKDAY(LP$14,2)=7)),DAY(LP$14),"")</f>
        <v/>
      </c>
      <c r="LQ13" s="6" t="str">
        <f>IF(AND(LQ$12=0,OR($F$5=Settings!$AK$5,$F$5=Settings!$AK$6),IF(Settings!$M$6=Settings!$AE$5,WEEKDAY(LQ$14,2)=1,WEEKDAY(LQ$14,2)=7)),DAY(LQ$14),"")</f>
        <v/>
      </c>
      <c r="LR13" s="6" t="str">
        <f>IF(AND(LR$12=0,OR($F$5=Settings!$AK$5,$F$5=Settings!$AK$6),IF(Settings!$M$6=Settings!$AE$5,WEEKDAY(LR$14,2)=1,WEEKDAY(LR$14,2)=7)),DAY(LR$14),"")</f>
        <v/>
      </c>
      <c r="LS13" s="6">
        <f>IF(AND(LS$12=0,OR($F$5=Settings!$AK$5,$F$5=Settings!$AK$6),IF(Settings!$M$6=Settings!$AE$5,WEEKDAY(LS$14,2)=1,WEEKDAY(LS$14,2)=7)),DAY(LS$14),"")</f>
        <v>18</v>
      </c>
      <c r="LT13" s="6" t="str">
        <f>IF(AND(LT$12=0,OR($F$5=Settings!$AK$5,$F$5=Settings!$AK$6),IF(Settings!$M$6=Settings!$AE$5,WEEKDAY(LT$14,2)=1,WEEKDAY(LT$14,2)=7)),DAY(LT$14),"")</f>
        <v/>
      </c>
      <c r="LU13" s="6" t="str">
        <f>IF(AND(LU$12=0,OR($F$5=Settings!$AK$5,$F$5=Settings!$AK$6),IF(Settings!$M$6=Settings!$AE$5,WEEKDAY(LU$14,2)=1,WEEKDAY(LU$14,2)=7)),DAY(LU$14),"")</f>
        <v/>
      </c>
      <c r="LV13" s="6" t="str">
        <f>IF(AND(LV$12=0,OR($F$5=Settings!$AK$5,$F$5=Settings!$AK$6),IF(Settings!$M$6=Settings!$AE$5,WEEKDAY(LV$14,2)=1,WEEKDAY(LV$14,2)=7)),DAY(LV$14),"")</f>
        <v/>
      </c>
      <c r="LW13" s="6" t="str">
        <f>IF(AND(LW$12=0,OR($F$5=Settings!$AK$5,$F$5=Settings!$AK$6),IF(Settings!$M$6=Settings!$AE$5,WEEKDAY(LW$14,2)=1,WEEKDAY(LW$14,2)=7)),DAY(LW$14),"")</f>
        <v/>
      </c>
      <c r="LX13" s="6" t="str">
        <f>IF(AND(LX$12=0,OR($F$5=Settings!$AK$5,$F$5=Settings!$AK$6),IF(Settings!$M$6=Settings!$AE$5,WEEKDAY(LX$14,2)=1,WEEKDAY(LX$14,2)=7)),DAY(LX$14),"")</f>
        <v/>
      </c>
      <c r="LY13" s="6" t="str">
        <f>IF(AND(LY$12=0,OR($F$5=Settings!$AK$5,$F$5=Settings!$AK$6),IF(Settings!$M$6=Settings!$AE$5,WEEKDAY(LY$14,2)=1,WEEKDAY(LY$14,2)=7)),DAY(LY$14),"")</f>
        <v/>
      </c>
      <c r="LZ13" s="6">
        <f>IF(AND(LZ$12=0,OR($F$5=Settings!$AK$5,$F$5=Settings!$AK$6),IF(Settings!$M$6=Settings!$AE$5,WEEKDAY(LZ$14,2)=1,WEEKDAY(LZ$14,2)=7)),DAY(LZ$14),"")</f>
        <v>25</v>
      </c>
      <c r="MA13" s="6" t="str">
        <f>IF(AND(MA$12=0,OR($F$5=Settings!$AK$5,$F$5=Settings!$AK$6),IF(Settings!$M$6=Settings!$AE$5,WEEKDAY(MA$14,2)=1,WEEKDAY(MA$14,2)=7)),DAY(MA$14),"")</f>
        <v/>
      </c>
      <c r="MB13" s="6" t="str">
        <f>IF(AND(MB$12=0,OR($F$5=Settings!$AK$5,$F$5=Settings!$AK$6),IF(Settings!$M$6=Settings!$AE$5,WEEKDAY(MB$14,2)=1,WEEKDAY(MB$14,2)=7)),DAY(MB$14),"")</f>
        <v/>
      </c>
      <c r="MC13" s="6" t="str">
        <f>IF(AND(MC$12=0,OR($F$5=Settings!$AK$5,$F$5=Settings!$AK$6),IF(Settings!$M$6=Settings!$AE$5,WEEKDAY(MC$14,2)=1,WEEKDAY(MC$14,2)=7)),DAY(MC$14),"")</f>
        <v/>
      </c>
      <c r="MD13" s="6" t="str">
        <f>IF(AND(MD$12=0,OR($F$5=Settings!$AK$5,$F$5=Settings!$AK$6),IF(Settings!$M$6=Settings!$AE$5,WEEKDAY(MD$14,2)=1,WEEKDAY(MD$14,2)=7)),DAY(MD$14),"")</f>
        <v/>
      </c>
      <c r="ME13" s="6" t="str">
        <f>IF(AND(ME$12=0,OR($F$5=Settings!$AK$5,$F$5=Settings!$AK$6),IF(Settings!$M$6=Settings!$AE$5,WEEKDAY(ME$14,2)=1,WEEKDAY(ME$14,2)=7)),DAY(ME$14),"")</f>
        <v/>
      </c>
      <c r="MF13" s="6" t="str">
        <f>IF(AND(MF$12=0,OR($F$5=Settings!$AK$5,$F$5=Settings!$AK$6),IF(Settings!$M$6=Settings!$AE$5,WEEKDAY(MF$14,2)=1,WEEKDAY(MF$14,2)=7)),DAY(MF$14),"")</f>
        <v/>
      </c>
      <c r="MG13" s="6">
        <f>IF(AND(MG$12=0,OR($F$5=Settings!$AK$5,$F$5=Settings!$AK$6),IF(Settings!$M$6=Settings!$AE$5,WEEKDAY(MG$14,2)=1,WEEKDAY(MG$14,2)=7)),DAY(MG$14),"")</f>
        <v>2</v>
      </c>
      <c r="MH13" s="6" t="str">
        <f>IF(AND(MH$12=0,OR($F$5=Settings!$AK$5,$F$5=Settings!$AK$6),IF(Settings!$M$6=Settings!$AE$5,WEEKDAY(MH$14,2)=1,WEEKDAY(MH$14,2)=7)),DAY(MH$14),"")</f>
        <v/>
      </c>
      <c r="MI13" s="6" t="str">
        <f>IF(AND(MI$12=0,OR($F$5=Settings!$AK$5,$F$5=Settings!$AK$6),IF(Settings!$M$6=Settings!$AE$5,WEEKDAY(MI$14,2)=1,WEEKDAY(MI$14,2)=7)),DAY(MI$14),"")</f>
        <v/>
      </c>
      <c r="MJ13" s="6" t="str">
        <f>IF(AND(MJ$12=0,OR($F$5=Settings!$AK$5,$F$5=Settings!$AK$6),IF(Settings!$M$6=Settings!$AE$5,WEEKDAY(MJ$14,2)=1,WEEKDAY(MJ$14,2)=7)),DAY(MJ$14),"")</f>
        <v/>
      </c>
      <c r="MK13" s="6" t="str">
        <f>IF(AND(MK$12=0,OR($F$5=Settings!$AK$5,$F$5=Settings!$AK$6),IF(Settings!$M$6=Settings!$AE$5,WEEKDAY(MK$14,2)=1,WEEKDAY(MK$14,2)=7)),DAY(MK$14),"")</f>
        <v/>
      </c>
      <c r="ML13" s="6" t="str">
        <f>IF(AND(ML$12=0,OR($F$5=Settings!$AK$5,$F$5=Settings!$AK$6),IF(Settings!$M$6=Settings!$AE$5,WEEKDAY(ML$14,2)=1,WEEKDAY(ML$14,2)=7)),DAY(ML$14),"")</f>
        <v/>
      </c>
      <c r="MM13" s="6" t="str">
        <f>IF(AND(MM$12=0,OR($F$5=Settings!$AK$5,$F$5=Settings!$AK$6),IF(Settings!$M$6=Settings!$AE$5,WEEKDAY(MM$14,2)=1,WEEKDAY(MM$14,2)=7)),DAY(MM$14),"")</f>
        <v/>
      </c>
      <c r="MN13" s="6">
        <f>IF(AND(MN$12=0,OR($F$5=Settings!$AK$5,$F$5=Settings!$AK$6),IF(Settings!$M$6=Settings!$AE$5,WEEKDAY(MN$14,2)=1,WEEKDAY(MN$14,2)=7)),DAY(MN$14),"")</f>
        <v>9</v>
      </c>
      <c r="MO13" s="6" t="str">
        <f>IF(AND(MO$12=0,OR($F$5=Settings!$AK$5,$F$5=Settings!$AK$6),IF(Settings!$M$6=Settings!$AE$5,WEEKDAY(MO$14,2)=1,WEEKDAY(MO$14,2)=7)),DAY(MO$14),"")</f>
        <v/>
      </c>
      <c r="MP13" s="6" t="str">
        <f>IF(AND(MP$12=0,OR($F$5=Settings!$AK$5,$F$5=Settings!$AK$6),IF(Settings!$M$6=Settings!$AE$5,WEEKDAY(MP$14,2)=1,WEEKDAY(MP$14,2)=7)),DAY(MP$14),"")</f>
        <v/>
      </c>
      <c r="MQ13" s="6" t="str">
        <f>IF(AND(MQ$12=0,OR($F$5=Settings!$AK$5,$F$5=Settings!$AK$6),IF(Settings!$M$6=Settings!$AE$5,WEEKDAY(MQ$14,2)=1,WEEKDAY(MQ$14,2)=7)),DAY(MQ$14),"")</f>
        <v/>
      </c>
      <c r="MR13" s="6" t="str">
        <f>IF(AND(MR$12=0,OR($F$5=Settings!$AK$5,$F$5=Settings!$AK$6),IF(Settings!$M$6=Settings!$AE$5,WEEKDAY(MR$14,2)=1,WEEKDAY(MR$14,2)=7)),DAY(MR$14),"")</f>
        <v/>
      </c>
      <c r="MS13" s="6" t="str">
        <f>IF(AND(MS$12=0,OR($F$5=Settings!$AK$5,$F$5=Settings!$AK$6),IF(Settings!$M$6=Settings!$AE$5,WEEKDAY(MS$14,2)=1,WEEKDAY(MS$14,2)=7)),DAY(MS$14),"")</f>
        <v/>
      </c>
      <c r="MT13" s="6" t="str">
        <f>IF(AND(MT$12=0,OR($F$5=Settings!$AK$5,$F$5=Settings!$AK$6),IF(Settings!$M$6=Settings!$AE$5,WEEKDAY(MT$14,2)=1,WEEKDAY(MT$14,2)=7)),DAY(MT$14),"")</f>
        <v/>
      </c>
      <c r="MU13" s="6">
        <f>IF(AND(MU$12=0,OR($F$5=Settings!$AK$5,$F$5=Settings!$AK$6),IF(Settings!$M$6=Settings!$AE$5,WEEKDAY(MU$14,2)=1,WEEKDAY(MU$14,2)=7)),DAY(MU$14),"")</f>
        <v>16</v>
      </c>
      <c r="MV13" s="6" t="str">
        <f>IF(AND(MV$12=0,OR($F$5=Settings!$AK$5,$F$5=Settings!$AK$6),IF(Settings!$M$6=Settings!$AE$5,WEEKDAY(MV$14,2)=1,WEEKDAY(MV$14,2)=7)),DAY(MV$14),"")</f>
        <v/>
      </c>
      <c r="MW13" s="6" t="str">
        <f>IF(AND(MW$12=0,OR($F$5=Settings!$AK$5,$F$5=Settings!$AK$6),IF(Settings!$M$6=Settings!$AE$5,WEEKDAY(MW$14,2)=1,WEEKDAY(MW$14,2)=7)),DAY(MW$14),"")</f>
        <v/>
      </c>
      <c r="MX13" s="6" t="str">
        <f>IF(AND(MX$12=0,OR($F$5=Settings!$AK$5,$F$5=Settings!$AK$6),IF(Settings!$M$6=Settings!$AE$5,WEEKDAY(MX$14,2)=1,WEEKDAY(MX$14,2)=7)),DAY(MX$14),"")</f>
        <v/>
      </c>
      <c r="MY13" s="6" t="str">
        <f>IF(AND(MY$12=0,OR($F$5=Settings!$AK$5,$F$5=Settings!$AK$6),IF(Settings!$M$6=Settings!$AE$5,WEEKDAY(MY$14,2)=1,WEEKDAY(MY$14,2)=7)),DAY(MY$14),"")</f>
        <v/>
      </c>
      <c r="MZ13" s="6" t="str">
        <f>IF(AND(MZ$12=0,OR($F$5=Settings!$AK$5,$F$5=Settings!$AK$6),IF(Settings!$M$6=Settings!$AE$5,WEEKDAY(MZ$14,2)=1,WEEKDAY(MZ$14,2)=7)),DAY(MZ$14),"")</f>
        <v/>
      </c>
      <c r="NA13" s="6" t="str">
        <f>IF(AND(NA$12=0,OR($F$5=Settings!$AK$5,$F$5=Settings!$AK$6),IF(Settings!$M$6=Settings!$AE$5,WEEKDAY(NA$14,2)=1,WEEKDAY(NA$14,2)=7)),DAY(NA$14),"")</f>
        <v/>
      </c>
      <c r="NB13" s="6">
        <f>IF(AND(NB$12=0,OR($F$5=Settings!$AK$5,$F$5=Settings!$AK$6),IF(Settings!$M$6=Settings!$AE$5,WEEKDAY(NB$14,2)=1,WEEKDAY(NB$14,2)=7)),DAY(NB$14),"")</f>
        <v>23</v>
      </c>
      <c r="NC13" s="6" t="str">
        <f>IF(AND(NC$12=0,OR($F$5=Settings!$AK$5,$F$5=Settings!$AK$6),IF(Settings!$M$6=Settings!$AE$5,WEEKDAY(NC$14,2)=1,WEEKDAY(NC$14,2)=7)),DAY(NC$14),"")</f>
        <v/>
      </c>
      <c r="ND13" s="6" t="str">
        <f>IF(AND(ND$12=0,OR($F$5=Settings!$AK$5,$F$5=Settings!$AK$6),IF(Settings!$M$6=Settings!$AE$5,WEEKDAY(ND$14,2)=1,WEEKDAY(ND$14,2)=7)),DAY(ND$14),"")</f>
        <v/>
      </c>
      <c r="NE13" s="6" t="str">
        <f>IF(AND(NE$12=0,OR($F$5=Settings!$AK$5,$F$5=Settings!$AK$6),IF(Settings!$M$6=Settings!$AE$5,WEEKDAY(NE$14,2)=1,WEEKDAY(NE$14,2)=7)),DAY(NE$14),"")</f>
        <v/>
      </c>
      <c r="NF13" s="6" t="str">
        <f>IF(AND(NF$12=0,OR($F$5=Settings!$AK$5,$F$5=Settings!$AK$6),IF(Settings!$M$6=Settings!$AE$5,WEEKDAY(NF$14,2)=1,WEEKDAY(NF$14,2)=7)),DAY(NF$14),"")</f>
        <v/>
      </c>
      <c r="NG13" s="6" t="str">
        <f>IF(AND(NG$12=0,OR($F$5=Settings!$AK$5,$F$5=Settings!$AK$6),IF(Settings!$M$6=Settings!$AE$5,WEEKDAY(NG$14,2)=1,WEEKDAY(NG$14,2)=7)),DAY(NG$14),"")</f>
        <v/>
      </c>
      <c r="NH13" s="6" t="str">
        <f>IF(AND(NH$12=0,OR($F$5=Settings!$AK$5,$F$5=Settings!$AK$6),IF(Settings!$M$6=Settings!$AE$5,WEEKDAY(NH$14,2)=1,WEEKDAY(NH$14,2)=7)),DAY(NH$14),"")</f>
        <v/>
      </c>
      <c r="NI13" s="6">
        <f>IF(AND(NI$12=0,OR($F$5=Settings!$AK$5,$F$5=Settings!$AK$6),IF(Settings!$M$6=Settings!$AE$5,WEEKDAY(NI$14,2)=1,WEEKDAY(NI$14,2)=7)),DAY(NI$14),"")</f>
        <v>30</v>
      </c>
      <c r="NJ13" s="6" t="str">
        <f>IF(AND(NJ$12=0,OR($F$5=Settings!$AK$5,$F$5=Settings!$AK$6),IF(Settings!$M$6=Settings!$AE$5,WEEKDAY(NJ$14,2)=1,WEEKDAY(NJ$14,2)=7)),DAY(NJ$14),"")</f>
        <v/>
      </c>
      <c r="NK13" s="52" t="str">
        <f>IF(AND(MONTH($NJ$14)=MONTH($NK$14),NK$12=0,OR($F$5=Settings!$AK$5,$F$5=Settings!$AK$6),IF(Settings!$M$6=Settings!$AE$5,WEEKDAY(NK$14,2)=1,WEEKDAY(NK$14,2)=7)),DAY(NK$14),"")</f>
        <v/>
      </c>
      <c r="NL13" s="52">
        <f>IF(MONTH($NJ$14)&lt;&gt;MONTH($NK$14),1,0)</f>
        <v>1</v>
      </c>
    </row>
    <row r="14" spans="1:376" s="7" customFormat="1" ht="68.25" hidden="1" customHeight="1">
      <c r="A14" s="55"/>
      <c r="B14" s="105"/>
      <c r="C14" s="105"/>
      <c r="D14" s="105"/>
      <c r="E14" s="104"/>
      <c r="F14" s="118"/>
      <c r="G14" s="114"/>
      <c r="H14" s="114"/>
      <c r="I14" s="155"/>
      <c r="J14" s="8">
        <f>DATE(ThisYear,MONTH(DATEVALUE($F$6&amp;" 1")),1)</f>
        <v>43101</v>
      </c>
      <c r="K14" s="8">
        <f t="shared" ref="K14:BV14" si="0">J14+1</f>
        <v>43102</v>
      </c>
      <c r="L14" s="8">
        <f t="shared" si="0"/>
        <v>43103</v>
      </c>
      <c r="M14" s="8">
        <f t="shared" si="0"/>
        <v>43104</v>
      </c>
      <c r="N14" s="8">
        <f t="shared" si="0"/>
        <v>43105</v>
      </c>
      <c r="O14" s="8">
        <f t="shared" si="0"/>
        <v>43106</v>
      </c>
      <c r="P14" s="8">
        <f t="shared" si="0"/>
        <v>43107</v>
      </c>
      <c r="Q14" s="8">
        <f t="shared" si="0"/>
        <v>43108</v>
      </c>
      <c r="R14" s="8">
        <f t="shared" si="0"/>
        <v>43109</v>
      </c>
      <c r="S14" s="8">
        <f t="shared" si="0"/>
        <v>43110</v>
      </c>
      <c r="T14" s="8">
        <f t="shared" si="0"/>
        <v>43111</v>
      </c>
      <c r="U14" s="8">
        <f t="shared" si="0"/>
        <v>43112</v>
      </c>
      <c r="V14" s="8">
        <f t="shared" si="0"/>
        <v>43113</v>
      </c>
      <c r="W14" s="8">
        <f t="shared" si="0"/>
        <v>43114</v>
      </c>
      <c r="X14" s="8">
        <f t="shared" si="0"/>
        <v>43115</v>
      </c>
      <c r="Y14" s="8">
        <f t="shared" si="0"/>
        <v>43116</v>
      </c>
      <c r="Z14" s="8">
        <f t="shared" si="0"/>
        <v>43117</v>
      </c>
      <c r="AA14" s="8">
        <f t="shared" si="0"/>
        <v>43118</v>
      </c>
      <c r="AB14" s="8">
        <f t="shared" si="0"/>
        <v>43119</v>
      </c>
      <c r="AC14" s="8">
        <f t="shared" si="0"/>
        <v>43120</v>
      </c>
      <c r="AD14" s="8">
        <f t="shared" si="0"/>
        <v>43121</v>
      </c>
      <c r="AE14" s="8">
        <f t="shared" si="0"/>
        <v>43122</v>
      </c>
      <c r="AF14" s="8">
        <f t="shared" si="0"/>
        <v>43123</v>
      </c>
      <c r="AG14" s="8">
        <f t="shared" si="0"/>
        <v>43124</v>
      </c>
      <c r="AH14" s="8">
        <f t="shared" si="0"/>
        <v>43125</v>
      </c>
      <c r="AI14" s="8">
        <f t="shared" si="0"/>
        <v>43126</v>
      </c>
      <c r="AJ14" s="8">
        <f t="shared" si="0"/>
        <v>43127</v>
      </c>
      <c r="AK14" s="8">
        <f t="shared" si="0"/>
        <v>43128</v>
      </c>
      <c r="AL14" s="8">
        <f t="shared" si="0"/>
        <v>43129</v>
      </c>
      <c r="AM14" s="8">
        <f t="shared" si="0"/>
        <v>43130</v>
      </c>
      <c r="AN14" s="8">
        <f t="shared" si="0"/>
        <v>43131</v>
      </c>
      <c r="AO14" s="8">
        <f t="shared" si="0"/>
        <v>43132</v>
      </c>
      <c r="AP14" s="8">
        <f t="shared" si="0"/>
        <v>43133</v>
      </c>
      <c r="AQ14" s="8">
        <f t="shared" si="0"/>
        <v>43134</v>
      </c>
      <c r="AR14" s="8">
        <f t="shared" si="0"/>
        <v>43135</v>
      </c>
      <c r="AS14" s="8">
        <f t="shared" si="0"/>
        <v>43136</v>
      </c>
      <c r="AT14" s="8">
        <f t="shared" si="0"/>
        <v>43137</v>
      </c>
      <c r="AU14" s="8">
        <f t="shared" si="0"/>
        <v>43138</v>
      </c>
      <c r="AV14" s="8">
        <f t="shared" si="0"/>
        <v>43139</v>
      </c>
      <c r="AW14" s="8">
        <f t="shared" si="0"/>
        <v>43140</v>
      </c>
      <c r="AX14" s="8">
        <f t="shared" si="0"/>
        <v>43141</v>
      </c>
      <c r="AY14" s="8">
        <f t="shared" si="0"/>
        <v>43142</v>
      </c>
      <c r="AZ14" s="8">
        <f t="shared" si="0"/>
        <v>43143</v>
      </c>
      <c r="BA14" s="8">
        <f t="shared" si="0"/>
        <v>43144</v>
      </c>
      <c r="BB14" s="8">
        <f t="shared" si="0"/>
        <v>43145</v>
      </c>
      <c r="BC14" s="8">
        <f t="shared" si="0"/>
        <v>43146</v>
      </c>
      <c r="BD14" s="8">
        <f t="shared" si="0"/>
        <v>43147</v>
      </c>
      <c r="BE14" s="8">
        <f t="shared" si="0"/>
        <v>43148</v>
      </c>
      <c r="BF14" s="8">
        <f t="shared" si="0"/>
        <v>43149</v>
      </c>
      <c r="BG14" s="8">
        <f t="shared" si="0"/>
        <v>43150</v>
      </c>
      <c r="BH14" s="8">
        <f t="shared" si="0"/>
        <v>43151</v>
      </c>
      <c r="BI14" s="8">
        <f t="shared" si="0"/>
        <v>43152</v>
      </c>
      <c r="BJ14" s="8">
        <f t="shared" si="0"/>
        <v>43153</v>
      </c>
      <c r="BK14" s="8">
        <f t="shared" si="0"/>
        <v>43154</v>
      </c>
      <c r="BL14" s="8">
        <f t="shared" si="0"/>
        <v>43155</v>
      </c>
      <c r="BM14" s="8">
        <f t="shared" si="0"/>
        <v>43156</v>
      </c>
      <c r="BN14" s="8">
        <f t="shared" si="0"/>
        <v>43157</v>
      </c>
      <c r="BO14" s="8">
        <f t="shared" si="0"/>
        <v>43158</v>
      </c>
      <c r="BP14" s="8">
        <f t="shared" si="0"/>
        <v>43159</v>
      </c>
      <c r="BQ14" s="8">
        <f t="shared" si="0"/>
        <v>43160</v>
      </c>
      <c r="BR14" s="8">
        <f t="shared" si="0"/>
        <v>43161</v>
      </c>
      <c r="BS14" s="8">
        <f t="shared" si="0"/>
        <v>43162</v>
      </c>
      <c r="BT14" s="8">
        <f t="shared" si="0"/>
        <v>43163</v>
      </c>
      <c r="BU14" s="8">
        <f t="shared" si="0"/>
        <v>43164</v>
      </c>
      <c r="BV14" s="8">
        <f t="shared" si="0"/>
        <v>43165</v>
      </c>
      <c r="BW14" s="8">
        <f t="shared" ref="BW14:EH14" si="1">BV14+1</f>
        <v>43166</v>
      </c>
      <c r="BX14" s="8">
        <f t="shared" si="1"/>
        <v>43167</v>
      </c>
      <c r="BY14" s="8">
        <f t="shared" si="1"/>
        <v>43168</v>
      </c>
      <c r="BZ14" s="8">
        <f t="shared" si="1"/>
        <v>43169</v>
      </c>
      <c r="CA14" s="8">
        <f t="shared" si="1"/>
        <v>43170</v>
      </c>
      <c r="CB14" s="8">
        <f t="shared" si="1"/>
        <v>43171</v>
      </c>
      <c r="CC14" s="8">
        <f t="shared" si="1"/>
        <v>43172</v>
      </c>
      <c r="CD14" s="8">
        <f t="shared" si="1"/>
        <v>43173</v>
      </c>
      <c r="CE14" s="8">
        <f t="shared" si="1"/>
        <v>43174</v>
      </c>
      <c r="CF14" s="8">
        <f t="shared" si="1"/>
        <v>43175</v>
      </c>
      <c r="CG14" s="8">
        <f t="shared" si="1"/>
        <v>43176</v>
      </c>
      <c r="CH14" s="8">
        <f t="shared" si="1"/>
        <v>43177</v>
      </c>
      <c r="CI14" s="8">
        <f t="shared" si="1"/>
        <v>43178</v>
      </c>
      <c r="CJ14" s="8">
        <f t="shared" si="1"/>
        <v>43179</v>
      </c>
      <c r="CK14" s="8">
        <f t="shared" si="1"/>
        <v>43180</v>
      </c>
      <c r="CL14" s="8">
        <f t="shared" si="1"/>
        <v>43181</v>
      </c>
      <c r="CM14" s="8">
        <f t="shared" si="1"/>
        <v>43182</v>
      </c>
      <c r="CN14" s="8">
        <f t="shared" si="1"/>
        <v>43183</v>
      </c>
      <c r="CO14" s="8">
        <f t="shared" si="1"/>
        <v>43184</v>
      </c>
      <c r="CP14" s="8">
        <f t="shared" si="1"/>
        <v>43185</v>
      </c>
      <c r="CQ14" s="8">
        <f t="shared" si="1"/>
        <v>43186</v>
      </c>
      <c r="CR14" s="8">
        <f t="shared" si="1"/>
        <v>43187</v>
      </c>
      <c r="CS14" s="8">
        <f t="shared" si="1"/>
        <v>43188</v>
      </c>
      <c r="CT14" s="8">
        <f t="shared" si="1"/>
        <v>43189</v>
      </c>
      <c r="CU14" s="8">
        <f t="shared" si="1"/>
        <v>43190</v>
      </c>
      <c r="CV14" s="8">
        <f t="shared" si="1"/>
        <v>43191</v>
      </c>
      <c r="CW14" s="8">
        <f t="shared" si="1"/>
        <v>43192</v>
      </c>
      <c r="CX14" s="8">
        <f t="shared" si="1"/>
        <v>43193</v>
      </c>
      <c r="CY14" s="8">
        <f t="shared" si="1"/>
        <v>43194</v>
      </c>
      <c r="CZ14" s="8">
        <f t="shared" si="1"/>
        <v>43195</v>
      </c>
      <c r="DA14" s="8">
        <f t="shared" si="1"/>
        <v>43196</v>
      </c>
      <c r="DB14" s="8">
        <f t="shared" si="1"/>
        <v>43197</v>
      </c>
      <c r="DC14" s="8">
        <f t="shared" si="1"/>
        <v>43198</v>
      </c>
      <c r="DD14" s="8">
        <f t="shared" si="1"/>
        <v>43199</v>
      </c>
      <c r="DE14" s="8">
        <f t="shared" si="1"/>
        <v>43200</v>
      </c>
      <c r="DF14" s="8">
        <f t="shared" si="1"/>
        <v>43201</v>
      </c>
      <c r="DG14" s="8">
        <f t="shared" si="1"/>
        <v>43202</v>
      </c>
      <c r="DH14" s="8">
        <f t="shared" si="1"/>
        <v>43203</v>
      </c>
      <c r="DI14" s="8">
        <f t="shared" si="1"/>
        <v>43204</v>
      </c>
      <c r="DJ14" s="8">
        <f t="shared" si="1"/>
        <v>43205</v>
      </c>
      <c r="DK14" s="8">
        <f t="shared" si="1"/>
        <v>43206</v>
      </c>
      <c r="DL14" s="8">
        <f t="shared" si="1"/>
        <v>43207</v>
      </c>
      <c r="DM14" s="8">
        <f t="shared" si="1"/>
        <v>43208</v>
      </c>
      <c r="DN14" s="8">
        <f t="shared" si="1"/>
        <v>43209</v>
      </c>
      <c r="DO14" s="8">
        <f t="shared" si="1"/>
        <v>43210</v>
      </c>
      <c r="DP14" s="8">
        <f t="shared" si="1"/>
        <v>43211</v>
      </c>
      <c r="DQ14" s="8">
        <f t="shared" si="1"/>
        <v>43212</v>
      </c>
      <c r="DR14" s="8">
        <f t="shared" si="1"/>
        <v>43213</v>
      </c>
      <c r="DS14" s="8">
        <f t="shared" si="1"/>
        <v>43214</v>
      </c>
      <c r="DT14" s="8">
        <f t="shared" si="1"/>
        <v>43215</v>
      </c>
      <c r="DU14" s="8">
        <f t="shared" si="1"/>
        <v>43216</v>
      </c>
      <c r="DV14" s="8">
        <f t="shared" si="1"/>
        <v>43217</v>
      </c>
      <c r="DW14" s="8">
        <f t="shared" si="1"/>
        <v>43218</v>
      </c>
      <c r="DX14" s="8">
        <f t="shared" si="1"/>
        <v>43219</v>
      </c>
      <c r="DY14" s="8">
        <f t="shared" si="1"/>
        <v>43220</v>
      </c>
      <c r="DZ14" s="8">
        <f t="shared" si="1"/>
        <v>43221</v>
      </c>
      <c r="EA14" s="8">
        <f t="shared" si="1"/>
        <v>43222</v>
      </c>
      <c r="EB14" s="8">
        <f t="shared" si="1"/>
        <v>43223</v>
      </c>
      <c r="EC14" s="8">
        <f t="shared" si="1"/>
        <v>43224</v>
      </c>
      <c r="ED14" s="8">
        <f t="shared" si="1"/>
        <v>43225</v>
      </c>
      <c r="EE14" s="8">
        <f t="shared" si="1"/>
        <v>43226</v>
      </c>
      <c r="EF14" s="8">
        <f t="shared" si="1"/>
        <v>43227</v>
      </c>
      <c r="EG14" s="8">
        <f t="shared" si="1"/>
        <v>43228</v>
      </c>
      <c r="EH14" s="8">
        <f t="shared" si="1"/>
        <v>43229</v>
      </c>
      <c r="EI14" s="8">
        <f t="shared" ref="EI14:GT14" si="2">EH14+1</f>
        <v>43230</v>
      </c>
      <c r="EJ14" s="8">
        <f t="shared" si="2"/>
        <v>43231</v>
      </c>
      <c r="EK14" s="8">
        <f t="shared" si="2"/>
        <v>43232</v>
      </c>
      <c r="EL14" s="8">
        <f t="shared" si="2"/>
        <v>43233</v>
      </c>
      <c r="EM14" s="8">
        <f t="shared" si="2"/>
        <v>43234</v>
      </c>
      <c r="EN14" s="8">
        <f t="shared" si="2"/>
        <v>43235</v>
      </c>
      <c r="EO14" s="8">
        <f t="shared" si="2"/>
        <v>43236</v>
      </c>
      <c r="EP14" s="8">
        <f t="shared" si="2"/>
        <v>43237</v>
      </c>
      <c r="EQ14" s="8">
        <f t="shared" si="2"/>
        <v>43238</v>
      </c>
      <c r="ER14" s="8">
        <f t="shared" si="2"/>
        <v>43239</v>
      </c>
      <c r="ES14" s="8">
        <f t="shared" si="2"/>
        <v>43240</v>
      </c>
      <c r="ET14" s="8">
        <f t="shared" si="2"/>
        <v>43241</v>
      </c>
      <c r="EU14" s="8">
        <f t="shared" si="2"/>
        <v>43242</v>
      </c>
      <c r="EV14" s="8">
        <f t="shared" si="2"/>
        <v>43243</v>
      </c>
      <c r="EW14" s="8">
        <f t="shared" si="2"/>
        <v>43244</v>
      </c>
      <c r="EX14" s="8">
        <f t="shared" si="2"/>
        <v>43245</v>
      </c>
      <c r="EY14" s="8">
        <f t="shared" si="2"/>
        <v>43246</v>
      </c>
      <c r="EZ14" s="8">
        <f t="shared" si="2"/>
        <v>43247</v>
      </c>
      <c r="FA14" s="8">
        <f t="shared" si="2"/>
        <v>43248</v>
      </c>
      <c r="FB14" s="8">
        <f t="shared" si="2"/>
        <v>43249</v>
      </c>
      <c r="FC14" s="8">
        <f t="shared" si="2"/>
        <v>43250</v>
      </c>
      <c r="FD14" s="8">
        <f t="shared" si="2"/>
        <v>43251</v>
      </c>
      <c r="FE14" s="8">
        <f t="shared" si="2"/>
        <v>43252</v>
      </c>
      <c r="FF14" s="8">
        <f t="shared" si="2"/>
        <v>43253</v>
      </c>
      <c r="FG14" s="8">
        <f t="shared" si="2"/>
        <v>43254</v>
      </c>
      <c r="FH14" s="8">
        <f t="shared" si="2"/>
        <v>43255</v>
      </c>
      <c r="FI14" s="8">
        <f t="shared" si="2"/>
        <v>43256</v>
      </c>
      <c r="FJ14" s="8">
        <f t="shared" si="2"/>
        <v>43257</v>
      </c>
      <c r="FK14" s="8">
        <f t="shared" si="2"/>
        <v>43258</v>
      </c>
      <c r="FL14" s="8">
        <f t="shared" si="2"/>
        <v>43259</v>
      </c>
      <c r="FM14" s="8">
        <f t="shared" si="2"/>
        <v>43260</v>
      </c>
      <c r="FN14" s="8">
        <f t="shared" si="2"/>
        <v>43261</v>
      </c>
      <c r="FO14" s="8">
        <f t="shared" si="2"/>
        <v>43262</v>
      </c>
      <c r="FP14" s="8">
        <f t="shared" si="2"/>
        <v>43263</v>
      </c>
      <c r="FQ14" s="8">
        <f t="shared" si="2"/>
        <v>43264</v>
      </c>
      <c r="FR14" s="8">
        <f t="shared" si="2"/>
        <v>43265</v>
      </c>
      <c r="FS14" s="8">
        <f t="shared" si="2"/>
        <v>43266</v>
      </c>
      <c r="FT14" s="8">
        <f t="shared" si="2"/>
        <v>43267</v>
      </c>
      <c r="FU14" s="8">
        <f t="shared" si="2"/>
        <v>43268</v>
      </c>
      <c r="FV14" s="8">
        <f t="shared" si="2"/>
        <v>43269</v>
      </c>
      <c r="FW14" s="8">
        <f t="shared" si="2"/>
        <v>43270</v>
      </c>
      <c r="FX14" s="8">
        <f t="shared" si="2"/>
        <v>43271</v>
      </c>
      <c r="FY14" s="8">
        <f t="shared" si="2"/>
        <v>43272</v>
      </c>
      <c r="FZ14" s="8">
        <f t="shared" si="2"/>
        <v>43273</v>
      </c>
      <c r="GA14" s="8">
        <f t="shared" si="2"/>
        <v>43274</v>
      </c>
      <c r="GB14" s="8">
        <f t="shared" si="2"/>
        <v>43275</v>
      </c>
      <c r="GC14" s="8">
        <f t="shared" si="2"/>
        <v>43276</v>
      </c>
      <c r="GD14" s="8">
        <f t="shared" si="2"/>
        <v>43277</v>
      </c>
      <c r="GE14" s="8">
        <f t="shared" si="2"/>
        <v>43278</v>
      </c>
      <c r="GF14" s="8">
        <f t="shared" si="2"/>
        <v>43279</v>
      </c>
      <c r="GG14" s="8">
        <f t="shared" si="2"/>
        <v>43280</v>
      </c>
      <c r="GH14" s="8">
        <f t="shared" si="2"/>
        <v>43281</v>
      </c>
      <c r="GI14" s="8">
        <f t="shared" si="2"/>
        <v>43282</v>
      </c>
      <c r="GJ14" s="8">
        <f t="shared" si="2"/>
        <v>43283</v>
      </c>
      <c r="GK14" s="8">
        <f t="shared" si="2"/>
        <v>43284</v>
      </c>
      <c r="GL14" s="8">
        <f t="shared" si="2"/>
        <v>43285</v>
      </c>
      <c r="GM14" s="8">
        <f t="shared" si="2"/>
        <v>43286</v>
      </c>
      <c r="GN14" s="8">
        <f t="shared" si="2"/>
        <v>43287</v>
      </c>
      <c r="GO14" s="8">
        <f t="shared" si="2"/>
        <v>43288</v>
      </c>
      <c r="GP14" s="8">
        <f t="shared" si="2"/>
        <v>43289</v>
      </c>
      <c r="GQ14" s="8">
        <f t="shared" si="2"/>
        <v>43290</v>
      </c>
      <c r="GR14" s="8">
        <f t="shared" si="2"/>
        <v>43291</v>
      </c>
      <c r="GS14" s="8">
        <f t="shared" si="2"/>
        <v>43292</v>
      </c>
      <c r="GT14" s="8">
        <f t="shared" si="2"/>
        <v>43293</v>
      </c>
      <c r="GU14" s="8">
        <f t="shared" ref="GU14:JF14" si="3">GT14+1</f>
        <v>43294</v>
      </c>
      <c r="GV14" s="8">
        <f t="shared" si="3"/>
        <v>43295</v>
      </c>
      <c r="GW14" s="8">
        <f t="shared" si="3"/>
        <v>43296</v>
      </c>
      <c r="GX14" s="8">
        <f t="shared" si="3"/>
        <v>43297</v>
      </c>
      <c r="GY14" s="8">
        <f t="shared" si="3"/>
        <v>43298</v>
      </c>
      <c r="GZ14" s="8">
        <f t="shared" si="3"/>
        <v>43299</v>
      </c>
      <c r="HA14" s="8">
        <f t="shared" si="3"/>
        <v>43300</v>
      </c>
      <c r="HB14" s="8">
        <f t="shared" si="3"/>
        <v>43301</v>
      </c>
      <c r="HC14" s="8">
        <f t="shared" si="3"/>
        <v>43302</v>
      </c>
      <c r="HD14" s="8">
        <f t="shared" si="3"/>
        <v>43303</v>
      </c>
      <c r="HE14" s="8">
        <f t="shared" si="3"/>
        <v>43304</v>
      </c>
      <c r="HF14" s="8">
        <f t="shared" si="3"/>
        <v>43305</v>
      </c>
      <c r="HG14" s="8">
        <f t="shared" si="3"/>
        <v>43306</v>
      </c>
      <c r="HH14" s="8">
        <f t="shared" si="3"/>
        <v>43307</v>
      </c>
      <c r="HI14" s="8">
        <f t="shared" si="3"/>
        <v>43308</v>
      </c>
      <c r="HJ14" s="8">
        <f t="shared" si="3"/>
        <v>43309</v>
      </c>
      <c r="HK14" s="8">
        <f t="shared" si="3"/>
        <v>43310</v>
      </c>
      <c r="HL14" s="8">
        <f t="shared" si="3"/>
        <v>43311</v>
      </c>
      <c r="HM14" s="8">
        <f t="shared" si="3"/>
        <v>43312</v>
      </c>
      <c r="HN14" s="8">
        <f t="shared" si="3"/>
        <v>43313</v>
      </c>
      <c r="HO14" s="8">
        <f t="shared" si="3"/>
        <v>43314</v>
      </c>
      <c r="HP14" s="8">
        <f t="shared" si="3"/>
        <v>43315</v>
      </c>
      <c r="HQ14" s="8">
        <f t="shared" si="3"/>
        <v>43316</v>
      </c>
      <c r="HR14" s="8">
        <f t="shared" si="3"/>
        <v>43317</v>
      </c>
      <c r="HS14" s="8">
        <f t="shared" si="3"/>
        <v>43318</v>
      </c>
      <c r="HT14" s="8">
        <f t="shared" si="3"/>
        <v>43319</v>
      </c>
      <c r="HU14" s="8">
        <f t="shared" si="3"/>
        <v>43320</v>
      </c>
      <c r="HV14" s="8">
        <f t="shared" si="3"/>
        <v>43321</v>
      </c>
      <c r="HW14" s="8">
        <f t="shared" si="3"/>
        <v>43322</v>
      </c>
      <c r="HX14" s="8">
        <f t="shared" si="3"/>
        <v>43323</v>
      </c>
      <c r="HY14" s="8">
        <f t="shared" si="3"/>
        <v>43324</v>
      </c>
      <c r="HZ14" s="8">
        <f t="shared" si="3"/>
        <v>43325</v>
      </c>
      <c r="IA14" s="8">
        <f t="shared" si="3"/>
        <v>43326</v>
      </c>
      <c r="IB14" s="8">
        <f t="shared" si="3"/>
        <v>43327</v>
      </c>
      <c r="IC14" s="8">
        <f t="shared" si="3"/>
        <v>43328</v>
      </c>
      <c r="ID14" s="8">
        <f t="shared" si="3"/>
        <v>43329</v>
      </c>
      <c r="IE14" s="8">
        <f t="shared" si="3"/>
        <v>43330</v>
      </c>
      <c r="IF14" s="8">
        <f t="shared" si="3"/>
        <v>43331</v>
      </c>
      <c r="IG14" s="8">
        <f t="shared" si="3"/>
        <v>43332</v>
      </c>
      <c r="IH14" s="8">
        <f t="shared" si="3"/>
        <v>43333</v>
      </c>
      <c r="II14" s="8">
        <f t="shared" si="3"/>
        <v>43334</v>
      </c>
      <c r="IJ14" s="8">
        <f t="shared" si="3"/>
        <v>43335</v>
      </c>
      <c r="IK14" s="8">
        <f t="shared" si="3"/>
        <v>43336</v>
      </c>
      <c r="IL14" s="8">
        <f t="shared" si="3"/>
        <v>43337</v>
      </c>
      <c r="IM14" s="8">
        <f t="shared" si="3"/>
        <v>43338</v>
      </c>
      <c r="IN14" s="8">
        <f t="shared" si="3"/>
        <v>43339</v>
      </c>
      <c r="IO14" s="8">
        <f t="shared" si="3"/>
        <v>43340</v>
      </c>
      <c r="IP14" s="8">
        <f t="shared" si="3"/>
        <v>43341</v>
      </c>
      <c r="IQ14" s="8">
        <f t="shared" si="3"/>
        <v>43342</v>
      </c>
      <c r="IR14" s="8">
        <f t="shared" si="3"/>
        <v>43343</v>
      </c>
      <c r="IS14" s="8">
        <f t="shared" si="3"/>
        <v>43344</v>
      </c>
      <c r="IT14" s="8">
        <f t="shared" si="3"/>
        <v>43345</v>
      </c>
      <c r="IU14" s="8">
        <f t="shared" si="3"/>
        <v>43346</v>
      </c>
      <c r="IV14" s="8">
        <f t="shared" si="3"/>
        <v>43347</v>
      </c>
      <c r="IW14" s="8">
        <f t="shared" si="3"/>
        <v>43348</v>
      </c>
      <c r="IX14" s="8">
        <f t="shared" si="3"/>
        <v>43349</v>
      </c>
      <c r="IY14" s="8">
        <f t="shared" si="3"/>
        <v>43350</v>
      </c>
      <c r="IZ14" s="8">
        <f t="shared" si="3"/>
        <v>43351</v>
      </c>
      <c r="JA14" s="8">
        <f t="shared" si="3"/>
        <v>43352</v>
      </c>
      <c r="JB14" s="8">
        <f t="shared" si="3"/>
        <v>43353</v>
      </c>
      <c r="JC14" s="8">
        <f t="shared" si="3"/>
        <v>43354</v>
      </c>
      <c r="JD14" s="8">
        <f t="shared" si="3"/>
        <v>43355</v>
      </c>
      <c r="JE14" s="8">
        <f t="shared" si="3"/>
        <v>43356</v>
      </c>
      <c r="JF14" s="8">
        <f t="shared" si="3"/>
        <v>43357</v>
      </c>
      <c r="JG14" s="8">
        <f t="shared" ref="JG14:LR14" si="4">JF14+1</f>
        <v>43358</v>
      </c>
      <c r="JH14" s="8">
        <f t="shared" si="4"/>
        <v>43359</v>
      </c>
      <c r="JI14" s="8">
        <f t="shared" si="4"/>
        <v>43360</v>
      </c>
      <c r="JJ14" s="8">
        <f t="shared" si="4"/>
        <v>43361</v>
      </c>
      <c r="JK14" s="8">
        <f t="shared" si="4"/>
        <v>43362</v>
      </c>
      <c r="JL14" s="8">
        <f t="shared" si="4"/>
        <v>43363</v>
      </c>
      <c r="JM14" s="8">
        <f t="shared" si="4"/>
        <v>43364</v>
      </c>
      <c r="JN14" s="8">
        <f t="shared" si="4"/>
        <v>43365</v>
      </c>
      <c r="JO14" s="8">
        <f t="shared" si="4"/>
        <v>43366</v>
      </c>
      <c r="JP14" s="8">
        <f t="shared" si="4"/>
        <v>43367</v>
      </c>
      <c r="JQ14" s="8">
        <f t="shared" si="4"/>
        <v>43368</v>
      </c>
      <c r="JR14" s="8">
        <f t="shared" si="4"/>
        <v>43369</v>
      </c>
      <c r="JS14" s="8">
        <f t="shared" si="4"/>
        <v>43370</v>
      </c>
      <c r="JT14" s="8">
        <f t="shared" si="4"/>
        <v>43371</v>
      </c>
      <c r="JU14" s="8">
        <f t="shared" si="4"/>
        <v>43372</v>
      </c>
      <c r="JV14" s="8">
        <f t="shared" si="4"/>
        <v>43373</v>
      </c>
      <c r="JW14" s="8">
        <f t="shared" si="4"/>
        <v>43374</v>
      </c>
      <c r="JX14" s="8">
        <f t="shared" si="4"/>
        <v>43375</v>
      </c>
      <c r="JY14" s="8">
        <f t="shared" si="4"/>
        <v>43376</v>
      </c>
      <c r="JZ14" s="8">
        <f t="shared" si="4"/>
        <v>43377</v>
      </c>
      <c r="KA14" s="8">
        <f t="shared" si="4"/>
        <v>43378</v>
      </c>
      <c r="KB14" s="8">
        <f t="shared" si="4"/>
        <v>43379</v>
      </c>
      <c r="KC14" s="8">
        <f t="shared" si="4"/>
        <v>43380</v>
      </c>
      <c r="KD14" s="8">
        <f t="shared" si="4"/>
        <v>43381</v>
      </c>
      <c r="KE14" s="8">
        <f t="shared" si="4"/>
        <v>43382</v>
      </c>
      <c r="KF14" s="8">
        <f t="shared" si="4"/>
        <v>43383</v>
      </c>
      <c r="KG14" s="8">
        <f t="shared" si="4"/>
        <v>43384</v>
      </c>
      <c r="KH14" s="8">
        <f t="shared" si="4"/>
        <v>43385</v>
      </c>
      <c r="KI14" s="8">
        <f t="shared" si="4"/>
        <v>43386</v>
      </c>
      <c r="KJ14" s="8">
        <f t="shared" si="4"/>
        <v>43387</v>
      </c>
      <c r="KK14" s="8">
        <f t="shared" si="4"/>
        <v>43388</v>
      </c>
      <c r="KL14" s="8">
        <f t="shared" si="4"/>
        <v>43389</v>
      </c>
      <c r="KM14" s="8">
        <f t="shared" si="4"/>
        <v>43390</v>
      </c>
      <c r="KN14" s="8">
        <f t="shared" si="4"/>
        <v>43391</v>
      </c>
      <c r="KO14" s="8">
        <f t="shared" si="4"/>
        <v>43392</v>
      </c>
      <c r="KP14" s="8">
        <f t="shared" si="4"/>
        <v>43393</v>
      </c>
      <c r="KQ14" s="8">
        <f t="shared" si="4"/>
        <v>43394</v>
      </c>
      <c r="KR14" s="8">
        <f t="shared" si="4"/>
        <v>43395</v>
      </c>
      <c r="KS14" s="8">
        <f t="shared" si="4"/>
        <v>43396</v>
      </c>
      <c r="KT14" s="8">
        <f t="shared" si="4"/>
        <v>43397</v>
      </c>
      <c r="KU14" s="8">
        <f t="shared" si="4"/>
        <v>43398</v>
      </c>
      <c r="KV14" s="8">
        <f t="shared" si="4"/>
        <v>43399</v>
      </c>
      <c r="KW14" s="8">
        <f t="shared" si="4"/>
        <v>43400</v>
      </c>
      <c r="KX14" s="8">
        <f t="shared" si="4"/>
        <v>43401</v>
      </c>
      <c r="KY14" s="8">
        <f t="shared" si="4"/>
        <v>43402</v>
      </c>
      <c r="KZ14" s="8">
        <f t="shared" si="4"/>
        <v>43403</v>
      </c>
      <c r="LA14" s="8">
        <f t="shared" si="4"/>
        <v>43404</v>
      </c>
      <c r="LB14" s="8">
        <f t="shared" si="4"/>
        <v>43405</v>
      </c>
      <c r="LC14" s="8">
        <f t="shared" si="4"/>
        <v>43406</v>
      </c>
      <c r="LD14" s="8">
        <f t="shared" si="4"/>
        <v>43407</v>
      </c>
      <c r="LE14" s="8">
        <f t="shared" si="4"/>
        <v>43408</v>
      </c>
      <c r="LF14" s="8">
        <f t="shared" si="4"/>
        <v>43409</v>
      </c>
      <c r="LG14" s="8">
        <f t="shared" si="4"/>
        <v>43410</v>
      </c>
      <c r="LH14" s="8">
        <f t="shared" si="4"/>
        <v>43411</v>
      </c>
      <c r="LI14" s="8">
        <f t="shared" si="4"/>
        <v>43412</v>
      </c>
      <c r="LJ14" s="8">
        <f t="shared" si="4"/>
        <v>43413</v>
      </c>
      <c r="LK14" s="8">
        <f t="shared" si="4"/>
        <v>43414</v>
      </c>
      <c r="LL14" s="8">
        <f t="shared" si="4"/>
        <v>43415</v>
      </c>
      <c r="LM14" s="8">
        <f t="shared" si="4"/>
        <v>43416</v>
      </c>
      <c r="LN14" s="8">
        <f t="shared" si="4"/>
        <v>43417</v>
      </c>
      <c r="LO14" s="8">
        <f t="shared" si="4"/>
        <v>43418</v>
      </c>
      <c r="LP14" s="8">
        <f t="shared" si="4"/>
        <v>43419</v>
      </c>
      <c r="LQ14" s="8">
        <f t="shared" si="4"/>
        <v>43420</v>
      </c>
      <c r="LR14" s="8">
        <f t="shared" si="4"/>
        <v>43421</v>
      </c>
      <c r="LS14" s="8">
        <f t="shared" ref="LS14:NK14" si="5">LR14+1</f>
        <v>43422</v>
      </c>
      <c r="LT14" s="8">
        <f t="shared" si="5"/>
        <v>43423</v>
      </c>
      <c r="LU14" s="8">
        <f t="shared" si="5"/>
        <v>43424</v>
      </c>
      <c r="LV14" s="8">
        <f t="shared" si="5"/>
        <v>43425</v>
      </c>
      <c r="LW14" s="8">
        <f t="shared" si="5"/>
        <v>43426</v>
      </c>
      <c r="LX14" s="8">
        <f t="shared" si="5"/>
        <v>43427</v>
      </c>
      <c r="LY14" s="8">
        <f t="shared" si="5"/>
        <v>43428</v>
      </c>
      <c r="LZ14" s="8">
        <f t="shared" si="5"/>
        <v>43429</v>
      </c>
      <c r="MA14" s="8">
        <f t="shared" si="5"/>
        <v>43430</v>
      </c>
      <c r="MB14" s="8">
        <f t="shared" si="5"/>
        <v>43431</v>
      </c>
      <c r="MC14" s="8">
        <f t="shared" si="5"/>
        <v>43432</v>
      </c>
      <c r="MD14" s="8">
        <f t="shared" si="5"/>
        <v>43433</v>
      </c>
      <c r="ME14" s="8">
        <f t="shared" si="5"/>
        <v>43434</v>
      </c>
      <c r="MF14" s="8">
        <f t="shared" si="5"/>
        <v>43435</v>
      </c>
      <c r="MG14" s="8">
        <f t="shared" si="5"/>
        <v>43436</v>
      </c>
      <c r="MH14" s="8">
        <f t="shared" si="5"/>
        <v>43437</v>
      </c>
      <c r="MI14" s="8">
        <f t="shared" si="5"/>
        <v>43438</v>
      </c>
      <c r="MJ14" s="8">
        <f t="shared" si="5"/>
        <v>43439</v>
      </c>
      <c r="MK14" s="8">
        <f t="shared" si="5"/>
        <v>43440</v>
      </c>
      <c r="ML14" s="8">
        <f t="shared" si="5"/>
        <v>43441</v>
      </c>
      <c r="MM14" s="8">
        <f t="shared" si="5"/>
        <v>43442</v>
      </c>
      <c r="MN14" s="8">
        <f t="shared" si="5"/>
        <v>43443</v>
      </c>
      <c r="MO14" s="8">
        <f t="shared" si="5"/>
        <v>43444</v>
      </c>
      <c r="MP14" s="8">
        <f t="shared" si="5"/>
        <v>43445</v>
      </c>
      <c r="MQ14" s="8">
        <f t="shared" si="5"/>
        <v>43446</v>
      </c>
      <c r="MR14" s="8">
        <f t="shared" si="5"/>
        <v>43447</v>
      </c>
      <c r="MS14" s="8">
        <f t="shared" si="5"/>
        <v>43448</v>
      </c>
      <c r="MT14" s="8">
        <f t="shared" si="5"/>
        <v>43449</v>
      </c>
      <c r="MU14" s="8">
        <f t="shared" si="5"/>
        <v>43450</v>
      </c>
      <c r="MV14" s="8">
        <f t="shared" si="5"/>
        <v>43451</v>
      </c>
      <c r="MW14" s="8">
        <f t="shared" si="5"/>
        <v>43452</v>
      </c>
      <c r="MX14" s="8">
        <f t="shared" si="5"/>
        <v>43453</v>
      </c>
      <c r="MY14" s="8">
        <f t="shared" si="5"/>
        <v>43454</v>
      </c>
      <c r="MZ14" s="8">
        <f t="shared" si="5"/>
        <v>43455</v>
      </c>
      <c r="NA14" s="8">
        <f t="shared" si="5"/>
        <v>43456</v>
      </c>
      <c r="NB14" s="8">
        <f t="shared" si="5"/>
        <v>43457</v>
      </c>
      <c r="NC14" s="8">
        <f t="shared" si="5"/>
        <v>43458</v>
      </c>
      <c r="ND14" s="8">
        <f t="shared" si="5"/>
        <v>43459</v>
      </c>
      <c r="NE14" s="8">
        <f t="shared" si="5"/>
        <v>43460</v>
      </c>
      <c r="NF14" s="8">
        <f t="shared" si="5"/>
        <v>43461</v>
      </c>
      <c r="NG14" s="8">
        <f t="shared" si="5"/>
        <v>43462</v>
      </c>
      <c r="NH14" s="8">
        <f t="shared" si="5"/>
        <v>43463</v>
      </c>
      <c r="NI14" s="8">
        <f t="shared" si="5"/>
        <v>43464</v>
      </c>
      <c r="NJ14" s="8">
        <f t="shared" si="5"/>
        <v>43465</v>
      </c>
      <c r="NK14" s="8">
        <f t="shared" si="5"/>
        <v>43466</v>
      </c>
    </row>
    <row r="15" spans="1:376" ht="18" customHeight="1">
      <c r="B15" s="120" t="str">
        <f>Settings!$M$8&amp;" name:"</f>
        <v>Employee name:</v>
      </c>
      <c r="C15" s="121"/>
      <c r="D15" s="121"/>
      <c r="E15" s="122"/>
      <c r="F15" s="118"/>
      <c r="G15" s="114"/>
      <c r="H15" s="114"/>
      <c r="I15" s="155"/>
      <c r="J15" s="153" t="str">
        <f>TEXT(W$14,"mmmm")</f>
        <v>January</v>
      </c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06"/>
      <c r="AM15" s="106"/>
      <c r="AN15" s="106"/>
      <c r="AO15" s="153" t="str">
        <f>TEXT(BB$14,"mmmm")</f>
        <v>February</v>
      </c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06"/>
      <c r="BR15" s="106"/>
      <c r="BS15" s="106"/>
      <c r="BT15" s="109" t="str">
        <f>TEXT(CG$14,"mmmm")</f>
        <v>March</v>
      </c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6"/>
      <c r="CU15" s="106"/>
      <c r="CV15" s="106"/>
      <c r="CW15" s="106"/>
      <c r="CX15" s="106"/>
      <c r="CY15" s="109" t="str">
        <f>TEXT(DK$14,"mmmm")</f>
        <v>April</v>
      </c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6"/>
      <c r="EA15" s="106"/>
      <c r="EB15" s="106"/>
      <c r="EC15" s="106"/>
      <c r="ED15" s="109" t="str">
        <f>TEXT(EO$14,"mmmm")</f>
        <v>May</v>
      </c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6"/>
      <c r="FE15" s="106"/>
      <c r="FF15" s="106"/>
      <c r="FG15" s="106"/>
      <c r="FH15" s="106"/>
      <c r="FI15" s="109" t="str">
        <f>TEXT(FT$14,"mmmm")</f>
        <v>June</v>
      </c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6"/>
      <c r="GI15" s="106"/>
      <c r="GJ15" s="106"/>
      <c r="GK15" s="106"/>
      <c r="GL15" s="106"/>
      <c r="GM15" s="106"/>
      <c r="GN15" s="109" t="str">
        <f>TEXT(GZ$14,"mmmm")</f>
        <v>July</v>
      </c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6"/>
      <c r="HO15" s="106"/>
      <c r="HP15" s="106"/>
      <c r="HQ15" s="106"/>
      <c r="HR15" s="106"/>
      <c r="HS15" s="109" t="str">
        <f>TEXT(IF$14,"mmmm")</f>
        <v>August</v>
      </c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6"/>
      <c r="IS15" s="106"/>
      <c r="IT15" s="106"/>
      <c r="IU15" s="106"/>
      <c r="IV15" s="106"/>
      <c r="IW15" s="106"/>
      <c r="IX15" s="109" t="str">
        <f>TEXT(JK$14,"mmmm")</f>
        <v>September</v>
      </c>
      <c r="IY15" s="109"/>
      <c r="IZ15" s="109"/>
      <c r="JA15" s="109"/>
      <c r="JB15" s="109"/>
      <c r="JC15" s="109"/>
      <c r="JD15" s="109"/>
      <c r="JE15" s="109"/>
      <c r="JF15" s="109"/>
      <c r="JG15" s="109"/>
      <c r="JH15" s="109"/>
      <c r="JI15" s="109"/>
      <c r="JJ15" s="109"/>
      <c r="JK15" s="109"/>
      <c r="JL15" s="109"/>
      <c r="JM15" s="109"/>
      <c r="JN15" s="109"/>
      <c r="JO15" s="109"/>
      <c r="JP15" s="109"/>
      <c r="JQ15" s="109"/>
      <c r="JR15" s="109"/>
      <c r="JS15" s="109"/>
      <c r="JT15" s="109"/>
      <c r="JU15" s="109"/>
      <c r="JV15" s="109"/>
      <c r="JW15" s="106"/>
      <c r="JX15" s="106"/>
      <c r="JY15" s="106"/>
      <c r="JZ15" s="106"/>
      <c r="KA15" s="106"/>
      <c r="KB15" s="109" t="str">
        <f>TEXT(KN$14,"mmmm")</f>
        <v>October</v>
      </c>
      <c r="KC15" s="109"/>
      <c r="KD15" s="109"/>
      <c r="KE15" s="109"/>
      <c r="KF15" s="109"/>
      <c r="KG15" s="109"/>
      <c r="KH15" s="109"/>
      <c r="KI15" s="109"/>
      <c r="KJ15" s="109"/>
      <c r="KK15" s="109"/>
      <c r="KL15" s="109"/>
      <c r="KM15" s="109"/>
      <c r="KN15" s="109"/>
      <c r="KO15" s="109"/>
      <c r="KP15" s="109"/>
      <c r="KQ15" s="109"/>
      <c r="KR15" s="109"/>
      <c r="KS15" s="109"/>
      <c r="KT15" s="109"/>
      <c r="KU15" s="109"/>
      <c r="KV15" s="109"/>
      <c r="KW15" s="109"/>
      <c r="KX15" s="109"/>
      <c r="KY15" s="109"/>
      <c r="KZ15" s="109"/>
      <c r="LA15" s="106"/>
      <c r="LB15" s="106"/>
      <c r="LC15" s="106"/>
      <c r="LD15" s="106"/>
      <c r="LE15" s="106"/>
      <c r="LF15" s="109" t="str">
        <f>TEXT(LR$14,"mmmm")</f>
        <v>November</v>
      </c>
      <c r="LG15" s="109"/>
      <c r="LH15" s="109"/>
      <c r="LI15" s="109"/>
      <c r="LJ15" s="109"/>
      <c r="LK15" s="109"/>
      <c r="LL15" s="109"/>
      <c r="LM15" s="109"/>
      <c r="LN15" s="109"/>
      <c r="LO15" s="109"/>
      <c r="LP15" s="109"/>
      <c r="LQ15" s="109"/>
      <c r="LR15" s="109"/>
      <c r="LS15" s="109"/>
      <c r="LT15" s="109"/>
      <c r="LU15" s="109"/>
      <c r="LV15" s="109"/>
      <c r="LW15" s="109"/>
      <c r="LX15" s="109"/>
      <c r="LY15" s="109"/>
      <c r="LZ15" s="109"/>
      <c r="MA15" s="109"/>
      <c r="MB15" s="109"/>
      <c r="MC15" s="109"/>
      <c r="MD15" s="109"/>
      <c r="ME15" s="106"/>
      <c r="MF15" s="106"/>
      <c r="MG15" s="106"/>
      <c r="MH15" s="106"/>
      <c r="MI15" s="106"/>
      <c r="MJ15" s="109" t="str">
        <f>TEXT(MW$14,"mmmm")</f>
        <v>December</v>
      </c>
      <c r="MK15" s="109"/>
      <c r="ML15" s="109"/>
      <c r="MM15" s="109"/>
      <c r="MN15" s="109"/>
      <c r="MO15" s="109"/>
      <c r="MP15" s="109"/>
      <c r="MQ15" s="109"/>
      <c r="MR15" s="109"/>
      <c r="MS15" s="109"/>
      <c r="MT15" s="109"/>
      <c r="MU15" s="109"/>
      <c r="MV15" s="109"/>
      <c r="MW15" s="109"/>
      <c r="MX15" s="109"/>
      <c r="MY15" s="109"/>
      <c r="MZ15" s="109"/>
      <c r="NA15" s="109"/>
      <c r="NB15" s="109"/>
      <c r="NC15" s="109"/>
      <c r="ND15" s="109"/>
      <c r="NE15" s="109"/>
      <c r="NF15" s="109"/>
      <c r="NG15" s="109"/>
      <c r="NH15" s="109"/>
      <c r="NI15" s="106"/>
      <c r="NJ15" s="106"/>
      <c r="NK15" s="9"/>
      <c r="NL15" s="10"/>
    </row>
    <row r="16" spans="1:376" ht="18" customHeight="1">
      <c r="B16" s="123"/>
      <c r="C16" s="124"/>
      <c r="D16" s="124"/>
      <c r="E16" s="125"/>
      <c r="F16" s="119"/>
      <c r="G16" s="115"/>
      <c r="H16" s="115"/>
      <c r="I16" s="156"/>
      <c r="J16" s="107" t="str">
        <f>IF(OR($F$5=Settings!$AK$7,$F$5=Settings!$AK$8),DAY(Overview!J$14),"")</f>
        <v/>
      </c>
      <c r="K16" s="108" t="str">
        <f>IF(OR($F$5=Settings!$AK$7,$F$5=Settings!$AK$8),DAY(Overview!K$14),"")</f>
        <v/>
      </c>
      <c r="L16" s="108" t="str">
        <f>IF(OR($F$5=Settings!$AK$7,$F$5=Settings!$AK$8),DAY(Overview!L$14),"")</f>
        <v/>
      </c>
      <c r="M16" s="108" t="str">
        <f>IF(OR($F$5=Settings!$AK$7,$F$5=Settings!$AK$8),DAY(Overview!M$14),"")</f>
        <v/>
      </c>
      <c r="N16" s="108" t="str">
        <f>IF(OR($F$5=Settings!$AK$7,$F$5=Settings!$AK$8),DAY(Overview!N$14),"")</f>
        <v/>
      </c>
      <c r="O16" s="108" t="str">
        <f>IF(OR($F$5=Settings!$AK$7,$F$5=Settings!$AK$8),DAY(Overview!O$14),"")</f>
        <v/>
      </c>
      <c r="P16" s="108" t="str">
        <f>IF(OR($F$5=Settings!$AK$7,$F$5=Settings!$AK$8),DAY(Overview!P$14),"")</f>
        <v/>
      </c>
      <c r="Q16" s="108" t="str">
        <f>IF(OR($F$5=Settings!$AK$7,$F$5=Settings!$AK$8),DAY(Overview!Q$14),"")</f>
        <v/>
      </c>
      <c r="R16" s="108" t="str">
        <f>IF(OR($F$5=Settings!$AK$7,$F$5=Settings!$AK$8),DAY(Overview!R$14),"")</f>
        <v/>
      </c>
      <c r="S16" s="108" t="str">
        <f>IF(OR($F$5=Settings!$AK$7,$F$5=Settings!$AK$8),DAY(Overview!S$14),"")</f>
        <v/>
      </c>
      <c r="T16" s="108" t="str">
        <f>IF(OR($F$5=Settings!$AK$7,$F$5=Settings!$AK$8),DAY(Overview!T$14),"")</f>
        <v/>
      </c>
      <c r="U16" s="108" t="str">
        <f>IF(OR($F$5=Settings!$AK$7,$F$5=Settings!$AK$8),DAY(Overview!U$14),"")</f>
        <v/>
      </c>
      <c r="V16" s="108" t="str">
        <f>IF(OR($F$5=Settings!$AK$7,$F$5=Settings!$AK$8),DAY(Overview!V$14),"")</f>
        <v/>
      </c>
      <c r="W16" s="108" t="str">
        <f>IF(OR($F$5=Settings!$AK$7,$F$5=Settings!$AK$8),DAY(Overview!W$14),"")</f>
        <v/>
      </c>
      <c r="X16" s="108" t="str">
        <f>IF(OR($F$5=Settings!$AK$7,$F$5=Settings!$AK$8),DAY(Overview!X$14),"")</f>
        <v/>
      </c>
      <c r="Y16" s="108" t="str">
        <f>IF(OR($F$5=Settings!$AK$7,$F$5=Settings!$AK$8),DAY(Overview!Y$14),"")</f>
        <v/>
      </c>
      <c r="Z16" s="108" t="str">
        <f>IF(OR($F$5=Settings!$AK$7,$F$5=Settings!$AK$8),DAY(Overview!Z$14),"")</f>
        <v/>
      </c>
      <c r="AA16" s="108" t="str">
        <f>IF(OR($F$5=Settings!$AK$7,$F$5=Settings!$AK$8),DAY(Overview!AA$14),"")</f>
        <v/>
      </c>
      <c r="AB16" s="108" t="str">
        <f>IF(OR($F$5=Settings!$AK$7,$F$5=Settings!$AK$8),DAY(Overview!AB$14),"")</f>
        <v/>
      </c>
      <c r="AC16" s="108" t="str">
        <f>IF(OR($F$5=Settings!$AK$7,$F$5=Settings!$AK$8),DAY(Overview!AC$14),"")</f>
        <v/>
      </c>
      <c r="AD16" s="108" t="str">
        <f>IF(OR($F$5=Settings!$AK$7,$F$5=Settings!$AK$8),DAY(Overview!AD$14),"")</f>
        <v/>
      </c>
      <c r="AE16" s="108" t="str">
        <f>IF(OR($F$5=Settings!$AK$7,$F$5=Settings!$AK$8),DAY(Overview!AE$14),"")</f>
        <v/>
      </c>
      <c r="AF16" s="108" t="str">
        <f>IF(OR($F$5=Settings!$AK$7,$F$5=Settings!$AK$8),DAY(Overview!AF$14),"")</f>
        <v/>
      </c>
      <c r="AG16" s="108" t="str">
        <f>IF(OR($F$5=Settings!$AK$7,$F$5=Settings!$AK$8),DAY(Overview!AG$14),"")</f>
        <v/>
      </c>
      <c r="AH16" s="108" t="str">
        <f>IF(OR($F$5=Settings!$AK$7,$F$5=Settings!$AK$8),DAY(Overview!AH$14),"")</f>
        <v/>
      </c>
      <c r="AI16" s="108" t="str">
        <f>IF(OR($F$5=Settings!$AK$7,$F$5=Settings!$AK$8),DAY(Overview!AI$14),"")</f>
        <v/>
      </c>
      <c r="AJ16" s="108" t="str">
        <f>IF(OR($F$5=Settings!$AK$7,$F$5=Settings!$AK$8),DAY(Overview!AJ$14),"")</f>
        <v/>
      </c>
      <c r="AK16" s="108" t="str">
        <f>IF(OR($F$5=Settings!$AK$7,$F$5=Settings!$AK$8),DAY(Overview!AK$14),"")</f>
        <v/>
      </c>
      <c r="AL16" s="108" t="str">
        <f>IF(OR($F$5=Settings!$AK$7,$F$5=Settings!$AK$8),DAY(Overview!AL$14),"")</f>
        <v/>
      </c>
      <c r="AM16" s="108" t="str">
        <f>IF(OR($F$5=Settings!$AK$7,$F$5=Settings!$AK$8),DAY(Overview!AM$14),"")</f>
        <v/>
      </c>
      <c r="AN16" s="108" t="str">
        <f>IF(OR($F$5=Settings!$AK$7,$F$5=Settings!$AK$8),DAY(Overview!AN$14),"")</f>
        <v/>
      </c>
      <c r="AO16" s="108" t="str">
        <f>IF(OR($F$5=Settings!$AK$7,$F$5=Settings!$AK$8),DAY(Overview!AO$14),"")</f>
        <v/>
      </c>
      <c r="AP16" s="108" t="str">
        <f>IF(OR($F$5=Settings!$AK$7,$F$5=Settings!$AK$8),DAY(Overview!AP$14),"")</f>
        <v/>
      </c>
      <c r="AQ16" s="108" t="str">
        <f>IF(OR($F$5=Settings!$AK$7,$F$5=Settings!$AK$8),DAY(Overview!AQ$14),"")</f>
        <v/>
      </c>
      <c r="AR16" s="108" t="str">
        <f>IF(OR($F$5=Settings!$AK$7,$F$5=Settings!$AK$8),DAY(Overview!AR$14),"")</f>
        <v/>
      </c>
      <c r="AS16" s="108" t="str">
        <f>IF(OR($F$5=Settings!$AK$7,$F$5=Settings!$AK$8),DAY(Overview!AS$14),"")</f>
        <v/>
      </c>
      <c r="AT16" s="108" t="str">
        <f>IF(OR($F$5=Settings!$AK$7,$F$5=Settings!$AK$8),DAY(Overview!AT$14),"")</f>
        <v/>
      </c>
      <c r="AU16" s="108" t="str">
        <f>IF(OR($F$5=Settings!$AK$7,$F$5=Settings!$AK$8),DAY(Overview!AU$14),"")</f>
        <v/>
      </c>
      <c r="AV16" s="108" t="str">
        <f>IF(OR($F$5=Settings!$AK$7,$F$5=Settings!$AK$8),DAY(Overview!AV$14),"")</f>
        <v/>
      </c>
      <c r="AW16" s="108" t="str">
        <f>IF(OR($F$5=Settings!$AK$7,$F$5=Settings!$AK$8),DAY(Overview!AW$14),"")</f>
        <v/>
      </c>
      <c r="AX16" s="108" t="str">
        <f>IF(OR($F$5=Settings!$AK$7,$F$5=Settings!$AK$8),DAY(Overview!AX$14),"")</f>
        <v/>
      </c>
      <c r="AY16" s="108" t="str">
        <f>IF(OR($F$5=Settings!$AK$7,$F$5=Settings!$AK$8),DAY(Overview!AY$14),"")</f>
        <v/>
      </c>
      <c r="AZ16" s="108" t="str">
        <f>IF(OR($F$5=Settings!$AK$7,$F$5=Settings!$AK$8),DAY(Overview!AZ$14),"")</f>
        <v/>
      </c>
      <c r="BA16" s="108" t="str">
        <f>IF(OR($F$5=Settings!$AK$7,$F$5=Settings!$AK$8),DAY(Overview!BA$14),"")</f>
        <v/>
      </c>
      <c r="BB16" s="108" t="str">
        <f>IF(OR($F$5=Settings!$AK$7,$F$5=Settings!$AK$8),DAY(Overview!BB$14),"")</f>
        <v/>
      </c>
      <c r="BC16" s="108" t="str">
        <f>IF(OR($F$5=Settings!$AK$7,$F$5=Settings!$AK$8),DAY(Overview!BC$14),"")</f>
        <v/>
      </c>
      <c r="BD16" s="108" t="str">
        <f>IF(OR($F$5=Settings!$AK$7,$F$5=Settings!$AK$8),DAY(Overview!BD$14),"")</f>
        <v/>
      </c>
      <c r="BE16" s="108" t="str">
        <f>IF(OR($F$5=Settings!$AK$7,$F$5=Settings!$AK$8),DAY(Overview!BE$14),"")</f>
        <v/>
      </c>
      <c r="BF16" s="108" t="str">
        <f>IF(OR($F$5=Settings!$AK$7,$F$5=Settings!$AK$8),DAY(Overview!BF$14),"")</f>
        <v/>
      </c>
      <c r="BG16" s="108" t="str">
        <f>IF(OR($F$5=Settings!$AK$7,$F$5=Settings!$AK$8),DAY(Overview!BG$14),"")</f>
        <v/>
      </c>
      <c r="BH16" s="108" t="str">
        <f>IF(OR($F$5=Settings!$AK$7,$F$5=Settings!$AK$8),DAY(Overview!BH$14),"")</f>
        <v/>
      </c>
      <c r="BI16" s="108" t="str">
        <f>IF(OR($F$5=Settings!$AK$7,$F$5=Settings!$AK$8),DAY(Overview!BI$14),"")</f>
        <v/>
      </c>
      <c r="BJ16" s="108" t="str">
        <f>IF(OR($F$5=Settings!$AK$7,$F$5=Settings!$AK$8),DAY(Overview!BJ$14),"")</f>
        <v/>
      </c>
      <c r="BK16" s="108" t="str">
        <f>IF(OR($F$5=Settings!$AK$7,$F$5=Settings!$AK$8),DAY(Overview!BK$14),"")</f>
        <v/>
      </c>
      <c r="BL16" s="108" t="str">
        <f>IF(OR($F$5=Settings!$AK$7,$F$5=Settings!$AK$8),DAY(Overview!BL$14),"")</f>
        <v/>
      </c>
      <c r="BM16" s="108" t="str">
        <f>IF(OR($F$5=Settings!$AK$7,$F$5=Settings!$AK$8),DAY(Overview!BM$14),"")</f>
        <v/>
      </c>
      <c r="BN16" s="108" t="str">
        <f>IF(OR($F$5=Settings!$AK$7,$F$5=Settings!$AK$8),DAY(Overview!BN$14),"")</f>
        <v/>
      </c>
      <c r="BO16" s="108" t="str">
        <f>IF(OR($F$5=Settings!$AK$7,$F$5=Settings!$AK$8),DAY(Overview!BO$14),"")</f>
        <v/>
      </c>
      <c r="BP16" s="108" t="str">
        <f>IF(OR($F$5=Settings!$AK$7,$F$5=Settings!$AK$8),DAY(Overview!BP$14),"")</f>
        <v/>
      </c>
      <c r="BQ16" s="108" t="str">
        <f>IF(OR($F$5=Settings!$AK$7,$F$5=Settings!$AK$8),DAY(Overview!BQ$14),"")</f>
        <v/>
      </c>
      <c r="BR16" s="108" t="str">
        <f>IF(OR($F$5=Settings!$AK$7,$F$5=Settings!$AK$8),DAY(Overview!BR$14),"")</f>
        <v/>
      </c>
      <c r="BS16" s="108" t="str">
        <f>IF(OR($F$5=Settings!$AK$7,$F$5=Settings!$AK$8),DAY(Overview!BS$14),"")</f>
        <v/>
      </c>
      <c r="BT16" s="108" t="str">
        <f>IF(OR($F$5=Settings!$AK$7,$F$5=Settings!$AK$8),DAY(Overview!BT$14),"")</f>
        <v/>
      </c>
      <c r="BU16" s="108" t="str">
        <f>IF(OR($F$5=Settings!$AK$7,$F$5=Settings!$AK$8),DAY(Overview!BU$14),"")</f>
        <v/>
      </c>
      <c r="BV16" s="108" t="str">
        <f>IF(OR($F$5=Settings!$AK$7,$F$5=Settings!$AK$8),DAY(Overview!BV$14),"")</f>
        <v/>
      </c>
      <c r="BW16" s="108" t="str">
        <f>IF(OR($F$5=Settings!$AK$7,$F$5=Settings!$AK$8),DAY(Overview!BW$14),"")</f>
        <v/>
      </c>
      <c r="BX16" s="108" t="str">
        <f>IF(OR($F$5=Settings!$AK$7,$F$5=Settings!$AK$8),DAY(Overview!BX$14),"")</f>
        <v/>
      </c>
      <c r="BY16" s="108" t="str">
        <f>IF(OR($F$5=Settings!$AK$7,$F$5=Settings!$AK$8),DAY(Overview!BY$14),"")</f>
        <v/>
      </c>
      <c r="BZ16" s="108" t="str">
        <f>IF(OR($F$5=Settings!$AK$7,$F$5=Settings!$AK$8),DAY(Overview!BZ$14),"")</f>
        <v/>
      </c>
      <c r="CA16" s="108" t="str">
        <f>IF(OR($F$5=Settings!$AK$7,$F$5=Settings!$AK$8),DAY(Overview!CA$14),"")</f>
        <v/>
      </c>
      <c r="CB16" s="108" t="str">
        <f>IF(OR($F$5=Settings!$AK$7,$F$5=Settings!$AK$8),DAY(Overview!CB$14),"")</f>
        <v/>
      </c>
      <c r="CC16" s="108" t="str">
        <f>IF(OR($F$5=Settings!$AK$7,$F$5=Settings!$AK$8),DAY(Overview!CC$14),"")</f>
        <v/>
      </c>
      <c r="CD16" s="108" t="str">
        <f>IF(OR($F$5=Settings!$AK$7,$F$5=Settings!$AK$8),DAY(Overview!CD$14),"")</f>
        <v/>
      </c>
      <c r="CE16" s="108" t="str">
        <f>IF(OR($F$5=Settings!$AK$7,$F$5=Settings!$AK$8),DAY(Overview!CE$14),"")</f>
        <v/>
      </c>
      <c r="CF16" s="108" t="str">
        <f>IF(OR($F$5=Settings!$AK$7,$F$5=Settings!$AK$8),DAY(Overview!CF$14),"")</f>
        <v/>
      </c>
      <c r="CG16" s="108" t="str">
        <f>IF(OR($F$5=Settings!$AK$7,$F$5=Settings!$AK$8),DAY(Overview!CG$14),"")</f>
        <v/>
      </c>
      <c r="CH16" s="108" t="str">
        <f>IF(OR($F$5=Settings!$AK$7,$F$5=Settings!$AK$8),DAY(Overview!CH$14),"")</f>
        <v/>
      </c>
      <c r="CI16" s="108" t="str">
        <f>IF(OR($F$5=Settings!$AK$7,$F$5=Settings!$AK$8),DAY(Overview!CI$14),"")</f>
        <v/>
      </c>
      <c r="CJ16" s="108" t="str">
        <f>IF(OR($F$5=Settings!$AK$7,$F$5=Settings!$AK$8),DAY(Overview!CJ$14),"")</f>
        <v/>
      </c>
      <c r="CK16" s="108" t="str">
        <f>IF(OR($F$5=Settings!$AK$7,$F$5=Settings!$AK$8),DAY(Overview!CK$14),"")</f>
        <v/>
      </c>
      <c r="CL16" s="108" t="str">
        <f>IF(OR($F$5=Settings!$AK$7,$F$5=Settings!$AK$8),DAY(Overview!CL$14),"")</f>
        <v/>
      </c>
      <c r="CM16" s="108" t="str">
        <f>IF(OR($F$5=Settings!$AK$7,$F$5=Settings!$AK$8),DAY(Overview!CM$14),"")</f>
        <v/>
      </c>
      <c r="CN16" s="108" t="str">
        <f>IF(OR($F$5=Settings!$AK$7,$F$5=Settings!$AK$8),DAY(Overview!CN$14),"")</f>
        <v/>
      </c>
      <c r="CO16" s="108" t="str">
        <f>IF(OR($F$5=Settings!$AK$7,$F$5=Settings!$AK$8),DAY(Overview!CO$14),"")</f>
        <v/>
      </c>
      <c r="CP16" s="108" t="str">
        <f>IF(OR($F$5=Settings!$AK$7,$F$5=Settings!$AK$8),DAY(Overview!CP$14),"")</f>
        <v/>
      </c>
      <c r="CQ16" s="108" t="str">
        <f>IF(OR($F$5=Settings!$AK$7,$F$5=Settings!$AK$8),DAY(Overview!CQ$14),"")</f>
        <v/>
      </c>
      <c r="CR16" s="108" t="str">
        <f>IF(OR($F$5=Settings!$AK$7,$F$5=Settings!$AK$8),DAY(Overview!CR$14),"")</f>
        <v/>
      </c>
      <c r="CS16" s="108" t="str">
        <f>IF(OR($F$5=Settings!$AK$7,$F$5=Settings!$AK$8),DAY(Overview!CS$14),"")</f>
        <v/>
      </c>
      <c r="CT16" s="108" t="str">
        <f>IF(OR($F$5=Settings!$AK$7,$F$5=Settings!$AK$8),DAY(Overview!CT$14),"")</f>
        <v/>
      </c>
      <c r="CU16" s="108" t="str">
        <f>IF(OR($F$5=Settings!$AK$7,$F$5=Settings!$AK$8),DAY(Overview!CU$14),"")</f>
        <v/>
      </c>
      <c r="CV16" s="108" t="str">
        <f>IF(OR($F$5=Settings!$AK$7,$F$5=Settings!$AK$8),DAY(Overview!CV$14),"")</f>
        <v/>
      </c>
      <c r="CW16" s="108" t="str">
        <f>IF(OR($F$5=Settings!$AK$7,$F$5=Settings!$AK$8),DAY(Overview!CW$14),"")</f>
        <v/>
      </c>
      <c r="CX16" s="108" t="str">
        <f>IF(OR($F$5=Settings!$AK$7,$F$5=Settings!$AK$8),DAY(Overview!CX$14),"")</f>
        <v/>
      </c>
      <c r="CY16" s="108" t="str">
        <f>IF(OR($F$5=Settings!$AK$7,$F$5=Settings!$AK$8),DAY(Overview!CY$14),"")</f>
        <v/>
      </c>
      <c r="CZ16" s="108" t="str">
        <f>IF(OR($F$5=Settings!$AK$7,$F$5=Settings!$AK$8),DAY(Overview!CZ$14),"")</f>
        <v/>
      </c>
      <c r="DA16" s="108" t="str">
        <f>IF(OR($F$5=Settings!$AK$7,$F$5=Settings!$AK$8),DAY(Overview!DA$14),"")</f>
        <v/>
      </c>
      <c r="DB16" s="108" t="str">
        <f>IF(OR($F$5=Settings!$AK$7,$F$5=Settings!$AK$8),DAY(Overview!DB$14),"")</f>
        <v/>
      </c>
      <c r="DC16" s="108" t="str">
        <f>IF(OR($F$5=Settings!$AK$7,$F$5=Settings!$AK$8),DAY(Overview!DC$14),"")</f>
        <v/>
      </c>
      <c r="DD16" s="108" t="str">
        <f>IF(OR($F$5=Settings!$AK$7,$F$5=Settings!$AK$8),DAY(Overview!DD$14),"")</f>
        <v/>
      </c>
      <c r="DE16" s="108" t="str">
        <f>IF(OR($F$5=Settings!$AK$7,$F$5=Settings!$AK$8),DAY(Overview!DE$14),"")</f>
        <v/>
      </c>
      <c r="DF16" s="108" t="str">
        <f>IF(OR($F$5=Settings!$AK$7,$F$5=Settings!$AK$8),DAY(Overview!DF$14),"")</f>
        <v/>
      </c>
      <c r="DG16" s="108" t="str">
        <f>IF(OR($F$5=Settings!$AK$7,$F$5=Settings!$AK$8),DAY(Overview!DG$14),"")</f>
        <v/>
      </c>
      <c r="DH16" s="108" t="str">
        <f>IF(OR($F$5=Settings!$AK$7,$F$5=Settings!$AK$8),DAY(Overview!DH$14),"")</f>
        <v/>
      </c>
      <c r="DI16" s="108" t="str">
        <f>IF(OR($F$5=Settings!$AK$7,$F$5=Settings!$AK$8),DAY(Overview!DI$14),"")</f>
        <v/>
      </c>
      <c r="DJ16" s="108" t="str">
        <f>IF(OR($F$5=Settings!$AK$7,$F$5=Settings!$AK$8),DAY(Overview!DJ$14),"")</f>
        <v/>
      </c>
      <c r="DK16" s="108" t="str">
        <f>IF(OR($F$5=Settings!$AK$7,$F$5=Settings!$AK$8),DAY(Overview!DK$14),"")</f>
        <v/>
      </c>
      <c r="DL16" s="108" t="str">
        <f>IF(OR($F$5=Settings!$AK$7,$F$5=Settings!$AK$8),DAY(Overview!DL$14),"")</f>
        <v/>
      </c>
      <c r="DM16" s="108" t="str">
        <f>IF(OR($F$5=Settings!$AK$7,$F$5=Settings!$AK$8),DAY(Overview!DM$14),"")</f>
        <v/>
      </c>
      <c r="DN16" s="108" t="str">
        <f>IF(OR($F$5=Settings!$AK$7,$F$5=Settings!$AK$8),DAY(Overview!DN$14),"")</f>
        <v/>
      </c>
      <c r="DO16" s="108" t="str">
        <f>IF(OR($F$5=Settings!$AK$7,$F$5=Settings!$AK$8),DAY(Overview!DO$14),"")</f>
        <v/>
      </c>
      <c r="DP16" s="108" t="str">
        <f>IF(OR($F$5=Settings!$AK$7,$F$5=Settings!$AK$8),DAY(Overview!DP$14),"")</f>
        <v/>
      </c>
      <c r="DQ16" s="108" t="str">
        <f>IF(OR($F$5=Settings!$AK$7,$F$5=Settings!$AK$8),DAY(Overview!DQ$14),"")</f>
        <v/>
      </c>
      <c r="DR16" s="108" t="str">
        <f>IF(OR($F$5=Settings!$AK$7,$F$5=Settings!$AK$8),DAY(Overview!DR$14),"")</f>
        <v/>
      </c>
      <c r="DS16" s="108" t="str">
        <f>IF(OR($F$5=Settings!$AK$7,$F$5=Settings!$AK$8),DAY(Overview!DS$14),"")</f>
        <v/>
      </c>
      <c r="DT16" s="108" t="str">
        <f>IF(OR($F$5=Settings!$AK$7,$F$5=Settings!$AK$8),DAY(Overview!DT$14),"")</f>
        <v/>
      </c>
      <c r="DU16" s="108" t="str">
        <f>IF(OR($F$5=Settings!$AK$7,$F$5=Settings!$AK$8),DAY(Overview!DU$14),"")</f>
        <v/>
      </c>
      <c r="DV16" s="108" t="str">
        <f>IF(OR($F$5=Settings!$AK$7,$F$5=Settings!$AK$8),DAY(Overview!DV$14),"")</f>
        <v/>
      </c>
      <c r="DW16" s="108" t="str">
        <f>IF(OR($F$5=Settings!$AK$7,$F$5=Settings!$AK$8),DAY(Overview!DW$14),"")</f>
        <v/>
      </c>
      <c r="DX16" s="108" t="str">
        <f>IF(OR($F$5=Settings!$AK$7,$F$5=Settings!$AK$8),DAY(Overview!DX$14),"")</f>
        <v/>
      </c>
      <c r="DY16" s="108" t="str">
        <f>IF(OR($F$5=Settings!$AK$7,$F$5=Settings!$AK$8),DAY(Overview!DY$14),"")</f>
        <v/>
      </c>
      <c r="DZ16" s="108" t="str">
        <f>IF(OR($F$5=Settings!$AK$7,$F$5=Settings!$AK$8),DAY(Overview!DZ$14),"")</f>
        <v/>
      </c>
      <c r="EA16" s="108" t="str">
        <f>IF(OR($F$5=Settings!$AK$7,$F$5=Settings!$AK$8),DAY(Overview!EA$14),"")</f>
        <v/>
      </c>
      <c r="EB16" s="108" t="str">
        <f>IF(OR($F$5=Settings!$AK$7,$F$5=Settings!$AK$8),DAY(Overview!EB$14),"")</f>
        <v/>
      </c>
      <c r="EC16" s="108" t="str">
        <f>IF(OR($F$5=Settings!$AK$7,$F$5=Settings!$AK$8),DAY(Overview!EC$14),"")</f>
        <v/>
      </c>
      <c r="ED16" s="108" t="str">
        <f>IF(OR($F$5=Settings!$AK$7,$F$5=Settings!$AK$8),DAY(Overview!ED$14),"")</f>
        <v/>
      </c>
      <c r="EE16" s="108" t="str">
        <f>IF(OR($F$5=Settings!$AK$7,$F$5=Settings!$AK$8),DAY(Overview!EE$14),"")</f>
        <v/>
      </c>
      <c r="EF16" s="108" t="str">
        <f>IF(OR($F$5=Settings!$AK$7,$F$5=Settings!$AK$8),DAY(Overview!EF$14),"")</f>
        <v/>
      </c>
      <c r="EG16" s="108" t="str">
        <f>IF(OR($F$5=Settings!$AK$7,$F$5=Settings!$AK$8),DAY(Overview!EG$14),"")</f>
        <v/>
      </c>
      <c r="EH16" s="108" t="str">
        <f>IF(OR($F$5=Settings!$AK$7,$F$5=Settings!$AK$8),DAY(Overview!EH$14),"")</f>
        <v/>
      </c>
      <c r="EI16" s="108" t="str">
        <f>IF(OR($F$5=Settings!$AK$7,$F$5=Settings!$AK$8),DAY(Overview!EI$14),"")</f>
        <v/>
      </c>
      <c r="EJ16" s="108" t="str">
        <f>IF(OR($F$5=Settings!$AK$7,$F$5=Settings!$AK$8),DAY(Overview!EJ$14),"")</f>
        <v/>
      </c>
      <c r="EK16" s="108" t="str">
        <f>IF(OR($F$5=Settings!$AK$7,$F$5=Settings!$AK$8),DAY(Overview!EK$14),"")</f>
        <v/>
      </c>
      <c r="EL16" s="108" t="str">
        <f>IF(OR($F$5=Settings!$AK$7,$F$5=Settings!$AK$8),DAY(Overview!EL$14),"")</f>
        <v/>
      </c>
      <c r="EM16" s="108" t="str">
        <f>IF(OR($F$5=Settings!$AK$7,$F$5=Settings!$AK$8),DAY(Overview!EM$14),"")</f>
        <v/>
      </c>
      <c r="EN16" s="108" t="str">
        <f>IF(OR($F$5=Settings!$AK$7,$F$5=Settings!$AK$8),DAY(Overview!EN$14),"")</f>
        <v/>
      </c>
      <c r="EO16" s="108" t="str">
        <f>IF(OR($F$5=Settings!$AK$7,$F$5=Settings!$AK$8),DAY(Overview!EO$14),"")</f>
        <v/>
      </c>
      <c r="EP16" s="108" t="str">
        <f>IF(OR($F$5=Settings!$AK$7,$F$5=Settings!$AK$8),DAY(Overview!EP$14),"")</f>
        <v/>
      </c>
      <c r="EQ16" s="108" t="str">
        <f>IF(OR($F$5=Settings!$AK$7,$F$5=Settings!$AK$8),DAY(Overview!EQ$14),"")</f>
        <v/>
      </c>
      <c r="ER16" s="108" t="str">
        <f>IF(OR($F$5=Settings!$AK$7,$F$5=Settings!$AK$8),DAY(Overview!ER$14),"")</f>
        <v/>
      </c>
      <c r="ES16" s="108" t="str">
        <f>IF(OR($F$5=Settings!$AK$7,$F$5=Settings!$AK$8),DAY(Overview!ES$14),"")</f>
        <v/>
      </c>
      <c r="ET16" s="108" t="str">
        <f>IF(OR($F$5=Settings!$AK$7,$F$5=Settings!$AK$8),DAY(Overview!ET$14),"")</f>
        <v/>
      </c>
      <c r="EU16" s="108" t="str">
        <f>IF(OR($F$5=Settings!$AK$7,$F$5=Settings!$AK$8),DAY(Overview!EU$14),"")</f>
        <v/>
      </c>
      <c r="EV16" s="108" t="str">
        <f>IF(OR($F$5=Settings!$AK$7,$F$5=Settings!$AK$8),DAY(Overview!EV$14),"")</f>
        <v/>
      </c>
      <c r="EW16" s="108" t="str">
        <f>IF(OR($F$5=Settings!$AK$7,$F$5=Settings!$AK$8),DAY(Overview!EW$14),"")</f>
        <v/>
      </c>
      <c r="EX16" s="108" t="str">
        <f>IF(OR($F$5=Settings!$AK$7,$F$5=Settings!$AK$8),DAY(Overview!EX$14),"")</f>
        <v/>
      </c>
      <c r="EY16" s="108" t="str">
        <f>IF(OR($F$5=Settings!$AK$7,$F$5=Settings!$AK$8),DAY(Overview!EY$14),"")</f>
        <v/>
      </c>
      <c r="EZ16" s="108" t="str">
        <f>IF(OR($F$5=Settings!$AK$7,$F$5=Settings!$AK$8),DAY(Overview!EZ$14),"")</f>
        <v/>
      </c>
      <c r="FA16" s="108" t="str">
        <f>IF(OR($F$5=Settings!$AK$7,$F$5=Settings!$AK$8),DAY(Overview!FA$14),"")</f>
        <v/>
      </c>
      <c r="FB16" s="108" t="str">
        <f>IF(OR($F$5=Settings!$AK$7,$F$5=Settings!$AK$8),DAY(Overview!FB$14),"")</f>
        <v/>
      </c>
      <c r="FC16" s="108" t="str">
        <f>IF(OR($F$5=Settings!$AK$7,$F$5=Settings!$AK$8),DAY(Overview!FC$14),"")</f>
        <v/>
      </c>
      <c r="FD16" s="108" t="str">
        <f>IF(OR($F$5=Settings!$AK$7,$F$5=Settings!$AK$8),DAY(Overview!FD$14),"")</f>
        <v/>
      </c>
      <c r="FE16" s="108" t="str">
        <f>IF(OR($F$5=Settings!$AK$7,$F$5=Settings!$AK$8),DAY(Overview!FE$14),"")</f>
        <v/>
      </c>
      <c r="FF16" s="108" t="str">
        <f>IF(OR($F$5=Settings!$AK$7,$F$5=Settings!$AK$8),DAY(Overview!FF$14),"")</f>
        <v/>
      </c>
      <c r="FG16" s="108" t="str">
        <f>IF(OR($F$5=Settings!$AK$7,$F$5=Settings!$AK$8),DAY(Overview!FG$14),"")</f>
        <v/>
      </c>
      <c r="FH16" s="108" t="str">
        <f>IF(OR($F$5=Settings!$AK$7,$F$5=Settings!$AK$8),DAY(Overview!FH$14),"")</f>
        <v/>
      </c>
      <c r="FI16" s="108" t="str">
        <f>IF(OR($F$5=Settings!$AK$7,$F$5=Settings!$AK$8),DAY(Overview!FI$14),"")</f>
        <v/>
      </c>
      <c r="FJ16" s="108" t="str">
        <f>IF(OR($F$5=Settings!$AK$7,$F$5=Settings!$AK$8),DAY(Overview!FJ$14),"")</f>
        <v/>
      </c>
      <c r="FK16" s="108" t="str">
        <f>IF(OR($F$5=Settings!$AK$7,$F$5=Settings!$AK$8),DAY(Overview!FK$14),"")</f>
        <v/>
      </c>
      <c r="FL16" s="108" t="str">
        <f>IF(OR($F$5=Settings!$AK$7,$F$5=Settings!$AK$8),DAY(Overview!FL$14),"")</f>
        <v/>
      </c>
      <c r="FM16" s="108" t="str">
        <f>IF(OR($F$5=Settings!$AK$7,$F$5=Settings!$AK$8),DAY(Overview!FM$14),"")</f>
        <v/>
      </c>
      <c r="FN16" s="108" t="str">
        <f>IF(OR($F$5=Settings!$AK$7,$F$5=Settings!$AK$8),DAY(Overview!FN$14),"")</f>
        <v/>
      </c>
      <c r="FO16" s="108" t="str">
        <f>IF(OR($F$5=Settings!$AK$7,$F$5=Settings!$AK$8),DAY(Overview!FO$14),"")</f>
        <v/>
      </c>
      <c r="FP16" s="108" t="str">
        <f>IF(OR($F$5=Settings!$AK$7,$F$5=Settings!$AK$8),DAY(Overview!FP$14),"")</f>
        <v/>
      </c>
      <c r="FQ16" s="108" t="str">
        <f>IF(OR($F$5=Settings!$AK$7,$F$5=Settings!$AK$8),DAY(Overview!FQ$14),"")</f>
        <v/>
      </c>
      <c r="FR16" s="108" t="str">
        <f>IF(OR($F$5=Settings!$AK$7,$F$5=Settings!$AK$8),DAY(Overview!FR$14),"")</f>
        <v/>
      </c>
      <c r="FS16" s="108" t="str">
        <f>IF(OR($F$5=Settings!$AK$7,$F$5=Settings!$AK$8),DAY(Overview!FS$14),"")</f>
        <v/>
      </c>
      <c r="FT16" s="108" t="str">
        <f>IF(OR($F$5=Settings!$AK$7,$F$5=Settings!$AK$8),DAY(Overview!FT$14),"")</f>
        <v/>
      </c>
      <c r="FU16" s="108" t="str">
        <f>IF(OR($F$5=Settings!$AK$7,$F$5=Settings!$AK$8),DAY(Overview!FU$14),"")</f>
        <v/>
      </c>
      <c r="FV16" s="108" t="str">
        <f>IF(OR($F$5=Settings!$AK$7,$F$5=Settings!$AK$8),DAY(Overview!FV$14),"")</f>
        <v/>
      </c>
      <c r="FW16" s="108" t="str">
        <f>IF(OR($F$5=Settings!$AK$7,$F$5=Settings!$AK$8),DAY(Overview!FW$14),"")</f>
        <v/>
      </c>
      <c r="FX16" s="108" t="str">
        <f>IF(OR($F$5=Settings!$AK$7,$F$5=Settings!$AK$8),DAY(Overview!FX$14),"")</f>
        <v/>
      </c>
      <c r="FY16" s="108" t="str">
        <f>IF(OR($F$5=Settings!$AK$7,$F$5=Settings!$AK$8),DAY(Overview!FY$14),"")</f>
        <v/>
      </c>
      <c r="FZ16" s="108" t="str">
        <f>IF(OR($F$5=Settings!$AK$7,$F$5=Settings!$AK$8),DAY(Overview!FZ$14),"")</f>
        <v/>
      </c>
      <c r="GA16" s="108" t="str">
        <f>IF(OR($F$5=Settings!$AK$7,$F$5=Settings!$AK$8),DAY(Overview!GA$14),"")</f>
        <v/>
      </c>
      <c r="GB16" s="108" t="str">
        <f>IF(OR($F$5=Settings!$AK$7,$F$5=Settings!$AK$8),DAY(Overview!GB$14),"")</f>
        <v/>
      </c>
      <c r="GC16" s="108" t="str">
        <f>IF(OR($F$5=Settings!$AK$7,$F$5=Settings!$AK$8),DAY(Overview!GC$14),"")</f>
        <v/>
      </c>
      <c r="GD16" s="108" t="str">
        <f>IF(OR($F$5=Settings!$AK$7,$F$5=Settings!$AK$8),DAY(Overview!GD$14),"")</f>
        <v/>
      </c>
      <c r="GE16" s="108" t="str">
        <f>IF(OR($F$5=Settings!$AK$7,$F$5=Settings!$AK$8),DAY(Overview!GE$14),"")</f>
        <v/>
      </c>
      <c r="GF16" s="108" t="str">
        <f>IF(OR($F$5=Settings!$AK$7,$F$5=Settings!$AK$8),DAY(Overview!GF$14),"")</f>
        <v/>
      </c>
      <c r="GG16" s="108" t="str">
        <f>IF(OR($F$5=Settings!$AK$7,$F$5=Settings!$AK$8),DAY(Overview!GG$14),"")</f>
        <v/>
      </c>
      <c r="GH16" s="108" t="str">
        <f>IF(OR($F$5=Settings!$AK$7,$F$5=Settings!$AK$8),DAY(Overview!GH$14),"")</f>
        <v/>
      </c>
      <c r="GI16" s="108" t="str">
        <f>IF(OR($F$5=Settings!$AK$7,$F$5=Settings!$AK$8),DAY(Overview!GI$14),"")</f>
        <v/>
      </c>
      <c r="GJ16" s="108" t="str">
        <f>IF(OR($F$5=Settings!$AK$7,$F$5=Settings!$AK$8),DAY(Overview!GJ$14),"")</f>
        <v/>
      </c>
      <c r="GK16" s="108" t="str">
        <f>IF(OR($F$5=Settings!$AK$7,$F$5=Settings!$AK$8),DAY(Overview!GK$14),"")</f>
        <v/>
      </c>
      <c r="GL16" s="108" t="str">
        <f>IF(OR($F$5=Settings!$AK$7,$F$5=Settings!$AK$8),DAY(Overview!GL$14),"")</f>
        <v/>
      </c>
      <c r="GM16" s="108" t="str">
        <f>IF(OR($F$5=Settings!$AK$7,$F$5=Settings!$AK$8),DAY(Overview!GM$14),"")</f>
        <v/>
      </c>
      <c r="GN16" s="108" t="str">
        <f>IF(OR($F$5=Settings!$AK$7,$F$5=Settings!$AK$8),DAY(Overview!GN$14),"")</f>
        <v/>
      </c>
      <c r="GO16" s="108" t="str">
        <f>IF(OR($F$5=Settings!$AK$7,$F$5=Settings!$AK$8),DAY(Overview!GO$14),"")</f>
        <v/>
      </c>
      <c r="GP16" s="108" t="str">
        <f>IF(OR($F$5=Settings!$AK$7,$F$5=Settings!$AK$8),DAY(Overview!GP$14),"")</f>
        <v/>
      </c>
      <c r="GQ16" s="108" t="str">
        <f>IF(OR($F$5=Settings!$AK$7,$F$5=Settings!$AK$8),DAY(Overview!GQ$14),"")</f>
        <v/>
      </c>
      <c r="GR16" s="108" t="str">
        <f>IF(OR($F$5=Settings!$AK$7,$F$5=Settings!$AK$8),DAY(Overview!GR$14),"")</f>
        <v/>
      </c>
      <c r="GS16" s="108" t="str">
        <f>IF(OR($F$5=Settings!$AK$7,$F$5=Settings!$AK$8),DAY(Overview!GS$14),"")</f>
        <v/>
      </c>
      <c r="GT16" s="108" t="str">
        <f>IF(OR($F$5=Settings!$AK$7,$F$5=Settings!$AK$8),DAY(Overview!GT$14),"")</f>
        <v/>
      </c>
      <c r="GU16" s="108" t="str">
        <f>IF(OR($F$5=Settings!$AK$7,$F$5=Settings!$AK$8),DAY(Overview!GU$14),"")</f>
        <v/>
      </c>
      <c r="GV16" s="108" t="str">
        <f>IF(OR($F$5=Settings!$AK$7,$F$5=Settings!$AK$8),DAY(Overview!GV$14),"")</f>
        <v/>
      </c>
      <c r="GW16" s="108" t="str">
        <f>IF(OR($F$5=Settings!$AK$7,$F$5=Settings!$AK$8),DAY(Overview!GW$14),"")</f>
        <v/>
      </c>
      <c r="GX16" s="108" t="str">
        <f>IF(OR($F$5=Settings!$AK$7,$F$5=Settings!$AK$8),DAY(Overview!GX$14),"")</f>
        <v/>
      </c>
      <c r="GY16" s="108" t="str">
        <f>IF(OR($F$5=Settings!$AK$7,$F$5=Settings!$AK$8),DAY(Overview!GY$14),"")</f>
        <v/>
      </c>
      <c r="GZ16" s="108" t="str">
        <f>IF(OR($F$5=Settings!$AK$7,$F$5=Settings!$AK$8),DAY(Overview!GZ$14),"")</f>
        <v/>
      </c>
      <c r="HA16" s="108" t="str">
        <f>IF(OR($F$5=Settings!$AK$7,$F$5=Settings!$AK$8),DAY(Overview!HA$14),"")</f>
        <v/>
      </c>
      <c r="HB16" s="108" t="str">
        <f>IF(OR($F$5=Settings!$AK$7,$F$5=Settings!$AK$8),DAY(Overview!HB$14),"")</f>
        <v/>
      </c>
      <c r="HC16" s="108" t="str">
        <f>IF(OR($F$5=Settings!$AK$7,$F$5=Settings!$AK$8),DAY(Overview!HC$14),"")</f>
        <v/>
      </c>
      <c r="HD16" s="108" t="str">
        <f>IF(OR($F$5=Settings!$AK$7,$F$5=Settings!$AK$8),DAY(Overview!HD$14),"")</f>
        <v/>
      </c>
      <c r="HE16" s="108" t="str">
        <f>IF(OR($F$5=Settings!$AK$7,$F$5=Settings!$AK$8),DAY(Overview!HE$14),"")</f>
        <v/>
      </c>
      <c r="HF16" s="108" t="str">
        <f>IF(OR($F$5=Settings!$AK$7,$F$5=Settings!$AK$8),DAY(Overview!HF$14),"")</f>
        <v/>
      </c>
      <c r="HG16" s="108" t="str">
        <f>IF(OR($F$5=Settings!$AK$7,$F$5=Settings!$AK$8),DAY(Overview!HG$14),"")</f>
        <v/>
      </c>
      <c r="HH16" s="108" t="str">
        <f>IF(OR($F$5=Settings!$AK$7,$F$5=Settings!$AK$8),DAY(Overview!HH$14),"")</f>
        <v/>
      </c>
      <c r="HI16" s="108" t="str">
        <f>IF(OR($F$5=Settings!$AK$7,$F$5=Settings!$AK$8),DAY(Overview!HI$14),"")</f>
        <v/>
      </c>
      <c r="HJ16" s="108" t="str">
        <f>IF(OR($F$5=Settings!$AK$7,$F$5=Settings!$AK$8),DAY(Overview!HJ$14),"")</f>
        <v/>
      </c>
      <c r="HK16" s="108" t="str">
        <f>IF(OR($F$5=Settings!$AK$7,$F$5=Settings!$AK$8),DAY(Overview!HK$14),"")</f>
        <v/>
      </c>
      <c r="HL16" s="108" t="str">
        <f>IF(OR($F$5=Settings!$AK$7,$F$5=Settings!$AK$8),DAY(Overview!HL$14),"")</f>
        <v/>
      </c>
      <c r="HM16" s="108" t="str">
        <f>IF(OR($F$5=Settings!$AK$7,$F$5=Settings!$AK$8),DAY(Overview!HM$14),"")</f>
        <v/>
      </c>
      <c r="HN16" s="108" t="str">
        <f>IF(OR($F$5=Settings!$AK$7,$F$5=Settings!$AK$8),DAY(Overview!HN$14),"")</f>
        <v/>
      </c>
      <c r="HO16" s="108" t="str">
        <f>IF(OR($F$5=Settings!$AK$7,$F$5=Settings!$AK$8),DAY(Overview!HO$14),"")</f>
        <v/>
      </c>
      <c r="HP16" s="108" t="str">
        <f>IF(OR($F$5=Settings!$AK$7,$F$5=Settings!$AK$8),DAY(Overview!HP$14),"")</f>
        <v/>
      </c>
      <c r="HQ16" s="108" t="str">
        <f>IF(OR($F$5=Settings!$AK$7,$F$5=Settings!$AK$8),DAY(Overview!HQ$14),"")</f>
        <v/>
      </c>
      <c r="HR16" s="108" t="str">
        <f>IF(OR($F$5=Settings!$AK$7,$F$5=Settings!$AK$8),DAY(Overview!HR$14),"")</f>
        <v/>
      </c>
      <c r="HS16" s="108" t="str">
        <f>IF(OR($F$5=Settings!$AK$7,$F$5=Settings!$AK$8),DAY(Overview!HS$14),"")</f>
        <v/>
      </c>
      <c r="HT16" s="108" t="str">
        <f>IF(OR($F$5=Settings!$AK$7,$F$5=Settings!$AK$8),DAY(Overview!HT$14),"")</f>
        <v/>
      </c>
      <c r="HU16" s="108" t="str">
        <f>IF(OR($F$5=Settings!$AK$7,$F$5=Settings!$AK$8),DAY(Overview!HU$14),"")</f>
        <v/>
      </c>
      <c r="HV16" s="108" t="str">
        <f>IF(OR($F$5=Settings!$AK$7,$F$5=Settings!$AK$8),DAY(Overview!HV$14),"")</f>
        <v/>
      </c>
      <c r="HW16" s="108" t="str">
        <f>IF(OR($F$5=Settings!$AK$7,$F$5=Settings!$AK$8),DAY(Overview!HW$14),"")</f>
        <v/>
      </c>
      <c r="HX16" s="108" t="str">
        <f>IF(OR($F$5=Settings!$AK$7,$F$5=Settings!$AK$8),DAY(Overview!HX$14),"")</f>
        <v/>
      </c>
      <c r="HY16" s="108" t="str">
        <f>IF(OR($F$5=Settings!$AK$7,$F$5=Settings!$AK$8),DAY(Overview!HY$14),"")</f>
        <v/>
      </c>
      <c r="HZ16" s="108" t="str">
        <f>IF(OR($F$5=Settings!$AK$7,$F$5=Settings!$AK$8),DAY(Overview!HZ$14),"")</f>
        <v/>
      </c>
      <c r="IA16" s="108" t="str">
        <f>IF(OR($F$5=Settings!$AK$7,$F$5=Settings!$AK$8),DAY(Overview!IA$14),"")</f>
        <v/>
      </c>
      <c r="IB16" s="108" t="str">
        <f>IF(OR($F$5=Settings!$AK$7,$F$5=Settings!$AK$8),DAY(Overview!IB$14),"")</f>
        <v/>
      </c>
      <c r="IC16" s="108" t="str">
        <f>IF(OR($F$5=Settings!$AK$7,$F$5=Settings!$AK$8),DAY(Overview!IC$14),"")</f>
        <v/>
      </c>
      <c r="ID16" s="108" t="str">
        <f>IF(OR($F$5=Settings!$AK$7,$F$5=Settings!$AK$8),DAY(Overview!ID$14),"")</f>
        <v/>
      </c>
      <c r="IE16" s="108" t="str">
        <f>IF(OR($F$5=Settings!$AK$7,$F$5=Settings!$AK$8),DAY(Overview!IE$14),"")</f>
        <v/>
      </c>
      <c r="IF16" s="108" t="str">
        <f>IF(OR($F$5=Settings!$AK$7,$F$5=Settings!$AK$8),DAY(Overview!IF$14),"")</f>
        <v/>
      </c>
      <c r="IG16" s="108" t="str">
        <f>IF(OR($F$5=Settings!$AK$7,$F$5=Settings!$AK$8),DAY(Overview!IG$14),"")</f>
        <v/>
      </c>
      <c r="IH16" s="108" t="str">
        <f>IF(OR($F$5=Settings!$AK$7,$F$5=Settings!$AK$8),DAY(Overview!IH$14),"")</f>
        <v/>
      </c>
      <c r="II16" s="108" t="str">
        <f>IF(OR($F$5=Settings!$AK$7,$F$5=Settings!$AK$8),DAY(Overview!II$14),"")</f>
        <v/>
      </c>
      <c r="IJ16" s="108" t="str">
        <f>IF(OR($F$5=Settings!$AK$7,$F$5=Settings!$AK$8),DAY(Overview!IJ$14),"")</f>
        <v/>
      </c>
      <c r="IK16" s="108" t="str">
        <f>IF(OR($F$5=Settings!$AK$7,$F$5=Settings!$AK$8),DAY(Overview!IK$14),"")</f>
        <v/>
      </c>
      <c r="IL16" s="108" t="str">
        <f>IF(OR($F$5=Settings!$AK$7,$F$5=Settings!$AK$8),DAY(Overview!IL$14),"")</f>
        <v/>
      </c>
      <c r="IM16" s="108" t="str">
        <f>IF(OR($F$5=Settings!$AK$7,$F$5=Settings!$AK$8),DAY(Overview!IM$14),"")</f>
        <v/>
      </c>
      <c r="IN16" s="108" t="str">
        <f>IF(OR($F$5=Settings!$AK$7,$F$5=Settings!$AK$8),DAY(Overview!IN$14),"")</f>
        <v/>
      </c>
      <c r="IO16" s="108" t="str">
        <f>IF(OR($F$5=Settings!$AK$7,$F$5=Settings!$AK$8),DAY(Overview!IO$14),"")</f>
        <v/>
      </c>
      <c r="IP16" s="108" t="str">
        <f>IF(OR($F$5=Settings!$AK$7,$F$5=Settings!$AK$8),DAY(Overview!IP$14),"")</f>
        <v/>
      </c>
      <c r="IQ16" s="108" t="str">
        <f>IF(OR($F$5=Settings!$AK$7,$F$5=Settings!$AK$8),DAY(Overview!IQ$14),"")</f>
        <v/>
      </c>
      <c r="IR16" s="108" t="str">
        <f>IF(OR($F$5=Settings!$AK$7,$F$5=Settings!$AK$8),DAY(Overview!IR$14),"")</f>
        <v/>
      </c>
      <c r="IS16" s="108" t="str">
        <f>IF(OR($F$5=Settings!$AK$7,$F$5=Settings!$AK$8),DAY(Overview!IS$14),"")</f>
        <v/>
      </c>
      <c r="IT16" s="108" t="str">
        <f>IF(OR($F$5=Settings!$AK$7,$F$5=Settings!$AK$8),DAY(Overview!IT$14),"")</f>
        <v/>
      </c>
      <c r="IU16" s="108" t="str">
        <f>IF(OR($F$5=Settings!$AK$7,$F$5=Settings!$AK$8),DAY(Overview!IU$14),"")</f>
        <v/>
      </c>
      <c r="IV16" s="108" t="str">
        <f>IF(OR($F$5=Settings!$AK$7,$F$5=Settings!$AK$8),DAY(Overview!IV$14),"")</f>
        <v/>
      </c>
      <c r="IW16" s="108" t="str">
        <f>IF(OR($F$5=Settings!$AK$7,$F$5=Settings!$AK$8),DAY(Overview!IW$14),"")</f>
        <v/>
      </c>
      <c r="IX16" s="108" t="str">
        <f>IF(OR($F$5=Settings!$AK$7,$F$5=Settings!$AK$8),DAY(Overview!IX$14),"")</f>
        <v/>
      </c>
      <c r="IY16" s="108" t="str">
        <f>IF(OR($F$5=Settings!$AK$7,$F$5=Settings!$AK$8),DAY(Overview!IY$14),"")</f>
        <v/>
      </c>
      <c r="IZ16" s="108" t="str">
        <f>IF(OR($F$5=Settings!$AK$7,$F$5=Settings!$AK$8),DAY(Overview!IZ$14),"")</f>
        <v/>
      </c>
      <c r="JA16" s="108" t="str">
        <f>IF(OR($F$5=Settings!$AK$7,$F$5=Settings!$AK$8),DAY(Overview!JA$14),"")</f>
        <v/>
      </c>
      <c r="JB16" s="108" t="str">
        <f>IF(OR($F$5=Settings!$AK$7,$F$5=Settings!$AK$8),DAY(Overview!JB$14),"")</f>
        <v/>
      </c>
      <c r="JC16" s="108" t="str">
        <f>IF(OR($F$5=Settings!$AK$7,$F$5=Settings!$AK$8),DAY(Overview!JC$14),"")</f>
        <v/>
      </c>
      <c r="JD16" s="108" t="str">
        <f>IF(OR($F$5=Settings!$AK$7,$F$5=Settings!$AK$8),DAY(Overview!JD$14),"")</f>
        <v/>
      </c>
      <c r="JE16" s="108" t="str">
        <f>IF(OR($F$5=Settings!$AK$7,$F$5=Settings!$AK$8),DAY(Overview!JE$14),"")</f>
        <v/>
      </c>
      <c r="JF16" s="108" t="str">
        <f>IF(OR($F$5=Settings!$AK$7,$F$5=Settings!$AK$8),DAY(Overview!JF$14),"")</f>
        <v/>
      </c>
      <c r="JG16" s="108" t="str">
        <f>IF(OR($F$5=Settings!$AK$7,$F$5=Settings!$AK$8),DAY(Overview!JG$14),"")</f>
        <v/>
      </c>
      <c r="JH16" s="108" t="str">
        <f>IF(OR($F$5=Settings!$AK$7,$F$5=Settings!$AK$8),DAY(Overview!JH$14),"")</f>
        <v/>
      </c>
      <c r="JI16" s="108" t="str">
        <f>IF(OR($F$5=Settings!$AK$7,$F$5=Settings!$AK$8),DAY(Overview!JI$14),"")</f>
        <v/>
      </c>
      <c r="JJ16" s="108" t="str">
        <f>IF(OR($F$5=Settings!$AK$7,$F$5=Settings!$AK$8),DAY(Overview!JJ$14),"")</f>
        <v/>
      </c>
      <c r="JK16" s="108" t="str">
        <f>IF(OR($F$5=Settings!$AK$7,$F$5=Settings!$AK$8),DAY(Overview!JK$14),"")</f>
        <v/>
      </c>
      <c r="JL16" s="108" t="str">
        <f>IF(OR($F$5=Settings!$AK$7,$F$5=Settings!$AK$8),DAY(Overview!JL$14),"")</f>
        <v/>
      </c>
      <c r="JM16" s="108" t="str">
        <f>IF(OR($F$5=Settings!$AK$7,$F$5=Settings!$AK$8),DAY(Overview!JM$14),"")</f>
        <v/>
      </c>
      <c r="JN16" s="108" t="str">
        <f>IF(OR($F$5=Settings!$AK$7,$F$5=Settings!$AK$8),DAY(Overview!JN$14),"")</f>
        <v/>
      </c>
      <c r="JO16" s="108" t="str">
        <f>IF(OR($F$5=Settings!$AK$7,$F$5=Settings!$AK$8),DAY(Overview!JO$14),"")</f>
        <v/>
      </c>
      <c r="JP16" s="108" t="str">
        <f>IF(OR($F$5=Settings!$AK$7,$F$5=Settings!$AK$8),DAY(Overview!JP$14),"")</f>
        <v/>
      </c>
      <c r="JQ16" s="108" t="str">
        <f>IF(OR($F$5=Settings!$AK$7,$F$5=Settings!$AK$8),DAY(Overview!JQ$14),"")</f>
        <v/>
      </c>
      <c r="JR16" s="108" t="str">
        <f>IF(OR($F$5=Settings!$AK$7,$F$5=Settings!$AK$8),DAY(Overview!JR$14),"")</f>
        <v/>
      </c>
      <c r="JS16" s="108" t="str">
        <f>IF(OR($F$5=Settings!$AK$7,$F$5=Settings!$AK$8),DAY(Overview!JS$14),"")</f>
        <v/>
      </c>
      <c r="JT16" s="108" t="str">
        <f>IF(OR($F$5=Settings!$AK$7,$F$5=Settings!$AK$8),DAY(Overview!JT$14),"")</f>
        <v/>
      </c>
      <c r="JU16" s="108" t="str">
        <f>IF(OR($F$5=Settings!$AK$7,$F$5=Settings!$AK$8),DAY(Overview!JU$14),"")</f>
        <v/>
      </c>
      <c r="JV16" s="108" t="str">
        <f>IF(OR($F$5=Settings!$AK$7,$F$5=Settings!$AK$8),DAY(Overview!JV$14),"")</f>
        <v/>
      </c>
      <c r="JW16" s="108" t="str">
        <f>IF(OR($F$5=Settings!$AK$7,$F$5=Settings!$AK$8),DAY(Overview!JW$14),"")</f>
        <v/>
      </c>
      <c r="JX16" s="108" t="str">
        <f>IF(OR($F$5=Settings!$AK$7,$F$5=Settings!$AK$8),DAY(Overview!JX$14),"")</f>
        <v/>
      </c>
      <c r="JY16" s="108" t="str">
        <f>IF(OR($F$5=Settings!$AK$7,$F$5=Settings!$AK$8),DAY(Overview!JY$14),"")</f>
        <v/>
      </c>
      <c r="JZ16" s="108" t="str">
        <f>IF(OR($F$5=Settings!$AK$7,$F$5=Settings!$AK$8),DAY(Overview!JZ$14),"")</f>
        <v/>
      </c>
      <c r="KA16" s="108" t="str">
        <f>IF(OR($F$5=Settings!$AK$7,$F$5=Settings!$AK$8),DAY(Overview!KA$14),"")</f>
        <v/>
      </c>
      <c r="KB16" s="108" t="str">
        <f>IF(OR($F$5=Settings!$AK$7,$F$5=Settings!$AK$8),DAY(Overview!KB$14),"")</f>
        <v/>
      </c>
      <c r="KC16" s="108" t="str">
        <f>IF(OR($F$5=Settings!$AK$7,$F$5=Settings!$AK$8),DAY(Overview!KC$14),"")</f>
        <v/>
      </c>
      <c r="KD16" s="108" t="str">
        <f>IF(OR($F$5=Settings!$AK$7,$F$5=Settings!$AK$8),DAY(Overview!KD$14),"")</f>
        <v/>
      </c>
      <c r="KE16" s="108" t="str">
        <f>IF(OR($F$5=Settings!$AK$7,$F$5=Settings!$AK$8),DAY(Overview!KE$14),"")</f>
        <v/>
      </c>
      <c r="KF16" s="108" t="str">
        <f>IF(OR($F$5=Settings!$AK$7,$F$5=Settings!$AK$8),DAY(Overview!KF$14),"")</f>
        <v/>
      </c>
      <c r="KG16" s="108" t="str">
        <f>IF(OR($F$5=Settings!$AK$7,$F$5=Settings!$AK$8),DAY(Overview!KG$14),"")</f>
        <v/>
      </c>
      <c r="KH16" s="108" t="str">
        <f>IF(OR($F$5=Settings!$AK$7,$F$5=Settings!$AK$8),DAY(Overview!KH$14),"")</f>
        <v/>
      </c>
      <c r="KI16" s="108" t="str">
        <f>IF(OR($F$5=Settings!$AK$7,$F$5=Settings!$AK$8),DAY(Overview!KI$14),"")</f>
        <v/>
      </c>
      <c r="KJ16" s="108" t="str">
        <f>IF(OR($F$5=Settings!$AK$7,$F$5=Settings!$AK$8),DAY(Overview!KJ$14),"")</f>
        <v/>
      </c>
      <c r="KK16" s="108" t="str">
        <f>IF(OR($F$5=Settings!$AK$7,$F$5=Settings!$AK$8),DAY(Overview!KK$14),"")</f>
        <v/>
      </c>
      <c r="KL16" s="108" t="str">
        <f>IF(OR($F$5=Settings!$AK$7,$F$5=Settings!$AK$8),DAY(Overview!KL$14),"")</f>
        <v/>
      </c>
      <c r="KM16" s="108" t="str">
        <f>IF(OR($F$5=Settings!$AK$7,$F$5=Settings!$AK$8),DAY(Overview!KM$14),"")</f>
        <v/>
      </c>
      <c r="KN16" s="108" t="str">
        <f>IF(OR($F$5=Settings!$AK$7,$F$5=Settings!$AK$8),DAY(Overview!KN$14),"")</f>
        <v/>
      </c>
      <c r="KO16" s="108" t="str">
        <f>IF(OR($F$5=Settings!$AK$7,$F$5=Settings!$AK$8),DAY(Overview!KO$14),"")</f>
        <v/>
      </c>
      <c r="KP16" s="108" t="str">
        <f>IF(OR($F$5=Settings!$AK$7,$F$5=Settings!$AK$8),DAY(Overview!KP$14),"")</f>
        <v/>
      </c>
      <c r="KQ16" s="108" t="str">
        <f>IF(OR($F$5=Settings!$AK$7,$F$5=Settings!$AK$8),DAY(Overview!KQ$14),"")</f>
        <v/>
      </c>
      <c r="KR16" s="108" t="str">
        <f>IF(OR($F$5=Settings!$AK$7,$F$5=Settings!$AK$8),DAY(Overview!KR$14),"")</f>
        <v/>
      </c>
      <c r="KS16" s="108" t="str">
        <f>IF(OR($F$5=Settings!$AK$7,$F$5=Settings!$AK$8),DAY(Overview!KS$14),"")</f>
        <v/>
      </c>
      <c r="KT16" s="108" t="str">
        <f>IF(OR($F$5=Settings!$AK$7,$F$5=Settings!$AK$8),DAY(Overview!KT$14),"")</f>
        <v/>
      </c>
      <c r="KU16" s="108" t="str">
        <f>IF(OR($F$5=Settings!$AK$7,$F$5=Settings!$AK$8),DAY(Overview!KU$14),"")</f>
        <v/>
      </c>
      <c r="KV16" s="108" t="str">
        <f>IF(OR($F$5=Settings!$AK$7,$F$5=Settings!$AK$8),DAY(Overview!KV$14),"")</f>
        <v/>
      </c>
      <c r="KW16" s="108" t="str">
        <f>IF(OR($F$5=Settings!$AK$7,$F$5=Settings!$AK$8),DAY(Overview!KW$14),"")</f>
        <v/>
      </c>
      <c r="KX16" s="108" t="str">
        <f>IF(OR($F$5=Settings!$AK$7,$F$5=Settings!$AK$8),DAY(Overview!KX$14),"")</f>
        <v/>
      </c>
      <c r="KY16" s="108" t="str">
        <f>IF(OR($F$5=Settings!$AK$7,$F$5=Settings!$AK$8),DAY(Overview!KY$14),"")</f>
        <v/>
      </c>
      <c r="KZ16" s="108" t="str">
        <f>IF(OR($F$5=Settings!$AK$7,$F$5=Settings!$AK$8),DAY(Overview!KZ$14),"")</f>
        <v/>
      </c>
      <c r="LA16" s="108" t="str">
        <f>IF(OR($F$5=Settings!$AK$7,$F$5=Settings!$AK$8),DAY(Overview!LA$14),"")</f>
        <v/>
      </c>
      <c r="LB16" s="108" t="str">
        <f>IF(OR($F$5=Settings!$AK$7,$F$5=Settings!$AK$8),DAY(Overview!LB$14),"")</f>
        <v/>
      </c>
      <c r="LC16" s="108" t="str">
        <f>IF(OR($F$5=Settings!$AK$7,$F$5=Settings!$AK$8),DAY(Overview!LC$14),"")</f>
        <v/>
      </c>
      <c r="LD16" s="108" t="str">
        <f>IF(OR($F$5=Settings!$AK$7,$F$5=Settings!$AK$8),DAY(Overview!LD$14),"")</f>
        <v/>
      </c>
      <c r="LE16" s="108" t="str">
        <f>IF(OR($F$5=Settings!$AK$7,$F$5=Settings!$AK$8),DAY(Overview!LE$14),"")</f>
        <v/>
      </c>
      <c r="LF16" s="108" t="str">
        <f>IF(OR($F$5=Settings!$AK$7,$F$5=Settings!$AK$8),DAY(Overview!LF$14),"")</f>
        <v/>
      </c>
      <c r="LG16" s="108" t="str">
        <f>IF(OR($F$5=Settings!$AK$7,$F$5=Settings!$AK$8),DAY(Overview!LG$14),"")</f>
        <v/>
      </c>
      <c r="LH16" s="108" t="str">
        <f>IF(OR($F$5=Settings!$AK$7,$F$5=Settings!$AK$8),DAY(Overview!LH$14),"")</f>
        <v/>
      </c>
      <c r="LI16" s="108" t="str">
        <f>IF(OR($F$5=Settings!$AK$7,$F$5=Settings!$AK$8),DAY(Overview!LI$14),"")</f>
        <v/>
      </c>
      <c r="LJ16" s="108" t="str">
        <f>IF(OR($F$5=Settings!$AK$7,$F$5=Settings!$AK$8),DAY(Overview!LJ$14),"")</f>
        <v/>
      </c>
      <c r="LK16" s="108" t="str">
        <f>IF(OR($F$5=Settings!$AK$7,$F$5=Settings!$AK$8),DAY(Overview!LK$14),"")</f>
        <v/>
      </c>
      <c r="LL16" s="108" t="str">
        <f>IF(OR($F$5=Settings!$AK$7,$F$5=Settings!$AK$8),DAY(Overview!LL$14),"")</f>
        <v/>
      </c>
      <c r="LM16" s="108" t="str">
        <f>IF(OR($F$5=Settings!$AK$7,$F$5=Settings!$AK$8),DAY(Overview!LM$14),"")</f>
        <v/>
      </c>
      <c r="LN16" s="108" t="str">
        <f>IF(OR($F$5=Settings!$AK$7,$F$5=Settings!$AK$8),DAY(Overview!LN$14),"")</f>
        <v/>
      </c>
      <c r="LO16" s="108" t="str">
        <f>IF(OR($F$5=Settings!$AK$7,$F$5=Settings!$AK$8),DAY(Overview!LO$14),"")</f>
        <v/>
      </c>
      <c r="LP16" s="108" t="str">
        <f>IF(OR($F$5=Settings!$AK$7,$F$5=Settings!$AK$8),DAY(Overview!LP$14),"")</f>
        <v/>
      </c>
      <c r="LQ16" s="108" t="str">
        <f>IF(OR($F$5=Settings!$AK$7,$F$5=Settings!$AK$8),DAY(Overview!LQ$14),"")</f>
        <v/>
      </c>
      <c r="LR16" s="108" t="str">
        <f>IF(OR($F$5=Settings!$AK$7,$F$5=Settings!$AK$8),DAY(Overview!LR$14),"")</f>
        <v/>
      </c>
      <c r="LS16" s="108" t="str">
        <f>IF(OR($F$5=Settings!$AK$7,$F$5=Settings!$AK$8),DAY(Overview!LS$14),"")</f>
        <v/>
      </c>
      <c r="LT16" s="108" t="str">
        <f>IF(OR($F$5=Settings!$AK$7,$F$5=Settings!$AK$8),DAY(Overview!LT$14),"")</f>
        <v/>
      </c>
      <c r="LU16" s="108" t="str">
        <f>IF(OR($F$5=Settings!$AK$7,$F$5=Settings!$AK$8),DAY(Overview!LU$14),"")</f>
        <v/>
      </c>
      <c r="LV16" s="108" t="str">
        <f>IF(OR($F$5=Settings!$AK$7,$F$5=Settings!$AK$8),DAY(Overview!LV$14),"")</f>
        <v/>
      </c>
      <c r="LW16" s="108" t="str">
        <f>IF(OR($F$5=Settings!$AK$7,$F$5=Settings!$AK$8),DAY(Overview!LW$14),"")</f>
        <v/>
      </c>
      <c r="LX16" s="108" t="str">
        <f>IF(OR($F$5=Settings!$AK$7,$F$5=Settings!$AK$8),DAY(Overview!LX$14),"")</f>
        <v/>
      </c>
      <c r="LY16" s="108" t="str">
        <f>IF(OR($F$5=Settings!$AK$7,$F$5=Settings!$AK$8),DAY(Overview!LY$14),"")</f>
        <v/>
      </c>
      <c r="LZ16" s="108" t="str">
        <f>IF(OR($F$5=Settings!$AK$7,$F$5=Settings!$AK$8),DAY(Overview!LZ$14),"")</f>
        <v/>
      </c>
      <c r="MA16" s="108" t="str">
        <f>IF(OR($F$5=Settings!$AK$7,$F$5=Settings!$AK$8),DAY(Overview!MA$14),"")</f>
        <v/>
      </c>
      <c r="MB16" s="108" t="str">
        <f>IF(OR($F$5=Settings!$AK$7,$F$5=Settings!$AK$8),DAY(Overview!MB$14),"")</f>
        <v/>
      </c>
      <c r="MC16" s="108" t="str">
        <f>IF(OR($F$5=Settings!$AK$7,$F$5=Settings!$AK$8),DAY(Overview!MC$14),"")</f>
        <v/>
      </c>
      <c r="MD16" s="108" t="str">
        <f>IF(OR($F$5=Settings!$AK$7,$F$5=Settings!$AK$8),DAY(Overview!MD$14),"")</f>
        <v/>
      </c>
      <c r="ME16" s="108" t="str">
        <f>IF(OR($F$5=Settings!$AK$7,$F$5=Settings!$AK$8),DAY(Overview!ME$14),"")</f>
        <v/>
      </c>
      <c r="MF16" s="108" t="str">
        <f>IF(OR($F$5=Settings!$AK$7,$F$5=Settings!$AK$8),DAY(Overview!MF$14),"")</f>
        <v/>
      </c>
      <c r="MG16" s="108" t="str">
        <f>IF(OR($F$5=Settings!$AK$7,$F$5=Settings!$AK$8),DAY(Overview!MG$14),"")</f>
        <v/>
      </c>
      <c r="MH16" s="108" t="str">
        <f>IF(OR($F$5=Settings!$AK$7,$F$5=Settings!$AK$8),DAY(Overview!MH$14),"")</f>
        <v/>
      </c>
      <c r="MI16" s="108" t="str">
        <f>IF(OR($F$5=Settings!$AK$7,$F$5=Settings!$AK$8),DAY(Overview!MI$14),"")</f>
        <v/>
      </c>
      <c r="MJ16" s="108" t="str">
        <f>IF(OR($F$5=Settings!$AK$7,$F$5=Settings!$AK$8),DAY(Overview!MJ$14),"")</f>
        <v/>
      </c>
      <c r="MK16" s="108" t="str">
        <f>IF(OR($F$5=Settings!$AK$7,$F$5=Settings!$AK$8),DAY(Overview!MK$14),"")</f>
        <v/>
      </c>
      <c r="ML16" s="108" t="str">
        <f>IF(OR($F$5=Settings!$AK$7,$F$5=Settings!$AK$8),DAY(Overview!ML$14),"")</f>
        <v/>
      </c>
      <c r="MM16" s="108" t="str">
        <f>IF(OR($F$5=Settings!$AK$7,$F$5=Settings!$AK$8),DAY(Overview!MM$14),"")</f>
        <v/>
      </c>
      <c r="MN16" s="108" t="str">
        <f>IF(OR($F$5=Settings!$AK$7,$F$5=Settings!$AK$8),DAY(Overview!MN$14),"")</f>
        <v/>
      </c>
      <c r="MO16" s="108" t="str">
        <f>IF(OR($F$5=Settings!$AK$7,$F$5=Settings!$AK$8),DAY(Overview!MO$14),"")</f>
        <v/>
      </c>
      <c r="MP16" s="108" t="str">
        <f>IF(OR($F$5=Settings!$AK$7,$F$5=Settings!$AK$8),DAY(Overview!MP$14),"")</f>
        <v/>
      </c>
      <c r="MQ16" s="108" t="str">
        <f>IF(OR($F$5=Settings!$AK$7,$F$5=Settings!$AK$8),DAY(Overview!MQ$14),"")</f>
        <v/>
      </c>
      <c r="MR16" s="108" t="str">
        <f>IF(OR($F$5=Settings!$AK$7,$F$5=Settings!$AK$8),DAY(Overview!MR$14),"")</f>
        <v/>
      </c>
      <c r="MS16" s="108" t="str">
        <f>IF(OR($F$5=Settings!$AK$7,$F$5=Settings!$AK$8),DAY(Overview!MS$14),"")</f>
        <v/>
      </c>
      <c r="MT16" s="108" t="str">
        <f>IF(OR($F$5=Settings!$AK$7,$F$5=Settings!$AK$8),DAY(Overview!MT$14),"")</f>
        <v/>
      </c>
      <c r="MU16" s="108" t="str">
        <f>IF(OR($F$5=Settings!$AK$7,$F$5=Settings!$AK$8),DAY(Overview!MU$14),"")</f>
        <v/>
      </c>
      <c r="MV16" s="108" t="str">
        <f>IF(OR($F$5=Settings!$AK$7,$F$5=Settings!$AK$8),DAY(Overview!MV$14),"")</f>
        <v/>
      </c>
      <c r="MW16" s="108" t="str">
        <f>IF(OR($F$5=Settings!$AK$7,$F$5=Settings!$AK$8),DAY(Overview!MW$14),"")</f>
        <v/>
      </c>
      <c r="MX16" s="108" t="str">
        <f>IF(OR($F$5=Settings!$AK$7,$F$5=Settings!$AK$8),DAY(Overview!MX$14),"")</f>
        <v/>
      </c>
      <c r="MY16" s="108" t="str">
        <f>IF(OR($F$5=Settings!$AK$7,$F$5=Settings!$AK$8),DAY(Overview!MY$14),"")</f>
        <v/>
      </c>
      <c r="MZ16" s="108" t="str">
        <f>IF(OR($F$5=Settings!$AK$7,$F$5=Settings!$AK$8),DAY(Overview!MZ$14),"")</f>
        <v/>
      </c>
      <c r="NA16" s="108" t="str">
        <f>IF(OR($F$5=Settings!$AK$7,$F$5=Settings!$AK$8),DAY(Overview!NA$14),"")</f>
        <v/>
      </c>
      <c r="NB16" s="108" t="str">
        <f>IF(OR($F$5=Settings!$AK$7,$F$5=Settings!$AK$8),DAY(Overview!NB$14),"")</f>
        <v/>
      </c>
      <c r="NC16" s="108" t="str">
        <f>IF(OR($F$5=Settings!$AK$7,$F$5=Settings!$AK$8),DAY(Overview!NC$14),"")</f>
        <v/>
      </c>
      <c r="ND16" s="108" t="str">
        <f>IF(OR($F$5=Settings!$AK$7,$F$5=Settings!$AK$8),DAY(Overview!ND$14),"")</f>
        <v/>
      </c>
      <c r="NE16" s="108" t="str">
        <f>IF(OR($F$5=Settings!$AK$7,$F$5=Settings!$AK$8),DAY(Overview!NE$14),"")</f>
        <v/>
      </c>
      <c r="NF16" s="108" t="str">
        <f>IF(OR($F$5=Settings!$AK$7,$F$5=Settings!$AK$8),DAY(Overview!NF$14),"")</f>
        <v/>
      </c>
      <c r="NG16" s="108" t="str">
        <f>IF(OR($F$5=Settings!$AK$7,$F$5=Settings!$AK$8),DAY(Overview!NG$14),"")</f>
        <v/>
      </c>
      <c r="NH16" s="108" t="str">
        <f>IF(OR($F$5=Settings!$AK$7,$F$5=Settings!$AK$8),DAY(Overview!NH$14),"")</f>
        <v/>
      </c>
      <c r="NI16" s="108" t="str">
        <f>IF(OR($F$5=Settings!$AK$7,$F$5=Settings!$AK$8),DAY(Overview!NI$14),"")</f>
        <v/>
      </c>
      <c r="NJ16" s="108" t="str">
        <f>IF(OR($F$5=Settings!$AK$7,$F$5=Settings!$AK$8),DAY(Overview!NJ$14),"")</f>
        <v/>
      </c>
      <c r="NK16" s="43" t="str">
        <f>IF(OR($F$5=Settings!$AK$7,$F$5=Settings!$AK$8),DAY(Overview!NK$14),"")</f>
        <v/>
      </c>
      <c r="NL16" s="10"/>
    </row>
    <row r="17" spans="1:376" ht="18" customHeight="1">
      <c r="B17" s="110" t="str">
        <f>IF(Database!$F6="","",Database!$F6)</f>
        <v>Black Alan</v>
      </c>
      <c r="C17" s="111"/>
      <c r="D17" s="111"/>
      <c r="E17" s="112"/>
      <c r="F17" s="68">
        <f>IF($B17="","",IF(ThisYear&gt;=FirstYear,SUMIF(ListEmployeeNames,$B17,TblEmployeeList[[#All],[Annual leave entitlement]])+SUMIF(ListEmployeeNames,$B17,TblEmployeeList[[#All],[Annual leave entitlement]])*(YEAR('Detailed View'!$B$14)-Settings!$M$4)+SUMIF(ListEmployeeNames,$B17,TblEmployeeList[[#All],[Annual leave carried over]])-SUMIFS(ListLeaveWeightInDatabase,ListEmployeeNamesInDatabase,$B17,ListDatesInDatabase,"&lt;"&amp;'Detailed View'!$B$14,ListLeaveCategoryInDatabase,Settings!$AL$5),0))</f>
        <v>22</v>
      </c>
      <c r="G17" s="69">
        <f>IF($B17="","",SUMIFS(ListLeaveWeightInDatabase,ListEmployeeNamesInDatabase,$B17,ListDatesInDatabase,"&gt;="&amp;'Detailed View'!$B$14,ListDatesInDatabase,"&lt;="&amp;EOMONTH('Detailed View'!$B$25,0),ListLeaveCategoryInDatabase,Settings!$AL$5))</f>
        <v>5.5</v>
      </c>
      <c r="H17" s="69">
        <f>IF($B17="","",SUMIFS(ListLeaveWeightInDatabase,ListEmployeeNamesInDatabase,$B17,ListDatesInDatabase,"&gt;="&amp;'Detailed View'!$B$14,ListDatesInDatabase,"&lt;="&amp;EOMONTH('Detailed View'!$B$25,0),ListLeaveCategoryInDatabase,Settings!$AL$6))</f>
        <v>4</v>
      </c>
      <c r="I17" s="70">
        <f>IF($B17="","",SUM(
SUMIFS(ListLeaveWeightInDatabase,ListEmployeeNamesInDatabase,$B17,ListDatesInDatabase,"&gt;="&amp;'Detailed View'!$B$14,ListDatesInDatabase,"&lt;="&amp;EOMONTH('Detailed View'!$B$25,0),ListLeaveCategoryInDatabase,Settings!$AL$7),
SUMIFS(ListLeaveWeightInDatabase,ListEmployeeNamesInDatabase,$B17,ListDatesInDatabase,"&gt;="&amp;'Detailed View'!$B$14,ListDatesInDatabase,"&lt;="&amp;EOMONTH('Detailed View'!$B$25,0),ListLeaveCategoryInDatabase,Settings!$AL$8),
SUMIFS(ListLeaveWeightInDatabase,ListEmployeeNamesInDatabase,$B17,ListDatesInDatabase,"&gt;="&amp;'Detailed View'!$B$14,ListDatesInDatabase,"&lt;="&amp;EOMONTH('Detailed View'!$B$25,0),ListLeaveCategoryInDatabase,Settings!$AL$9),
SUMIFS(ListLeaveWeightInDatabase,ListEmployeeNamesInDatabase,$B17,ListDatesInDatabase,"&gt;="&amp;'Detailed View'!$B$14,ListDatesInDatabase,"&lt;="&amp;EOMONTH('Detailed View'!$B$25,0),ListLeaveCategoryInDatabase,Settings!$AL$10)))</f>
        <v>6</v>
      </c>
      <c r="J17" s="60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  <c r="IW17" s="61"/>
      <c r="IX17" s="61"/>
      <c r="IY17" s="61"/>
      <c r="IZ17" s="61"/>
      <c r="JA17" s="61"/>
      <c r="JB17" s="61"/>
      <c r="JC17" s="61"/>
      <c r="JD17" s="61"/>
      <c r="JE17" s="61"/>
      <c r="JF17" s="61"/>
      <c r="JG17" s="61"/>
      <c r="JH17" s="61"/>
      <c r="JI17" s="61"/>
      <c r="JJ17" s="61"/>
      <c r="JK17" s="61"/>
      <c r="JL17" s="61"/>
      <c r="JM17" s="61"/>
      <c r="JN17" s="61"/>
      <c r="JO17" s="61"/>
      <c r="JP17" s="61"/>
      <c r="JQ17" s="61"/>
      <c r="JR17" s="61"/>
      <c r="JS17" s="61"/>
      <c r="JT17" s="61"/>
      <c r="JU17" s="61"/>
      <c r="JV17" s="61"/>
      <c r="JW17" s="61"/>
      <c r="JX17" s="61"/>
      <c r="JY17" s="61"/>
      <c r="JZ17" s="61"/>
      <c r="KA17" s="61"/>
      <c r="KB17" s="61"/>
      <c r="KC17" s="61"/>
      <c r="KD17" s="61"/>
      <c r="KE17" s="61"/>
      <c r="KF17" s="61"/>
      <c r="KG17" s="61"/>
      <c r="KH17" s="61"/>
      <c r="KI17" s="61"/>
      <c r="KJ17" s="61"/>
      <c r="KK17" s="61"/>
      <c r="KL17" s="61"/>
      <c r="KM17" s="61"/>
      <c r="KN17" s="61"/>
      <c r="KO17" s="61"/>
      <c r="KP17" s="61"/>
      <c r="KQ17" s="61"/>
      <c r="KR17" s="61"/>
      <c r="KS17" s="61"/>
      <c r="KT17" s="61"/>
      <c r="KU17" s="61"/>
      <c r="KV17" s="61"/>
      <c r="KW17" s="61"/>
      <c r="KX17" s="61"/>
      <c r="KY17" s="61"/>
      <c r="KZ17" s="61"/>
      <c r="LA17" s="61"/>
      <c r="LB17" s="61"/>
      <c r="LC17" s="61"/>
      <c r="LD17" s="61"/>
      <c r="LE17" s="61"/>
      <c r="LF17" s="61"/>
      <c r="LG17" s="61"/>
      <c r="LH17" s="61"/>
      <c r="LI17" s="61"/>
      <c r="LJ17" s="61"/>
      <c r="LK17" s="61"/>
      <c r="LL17" s="61"/>
      <c r="LM17" s="61"/>
      <c r="LN17" s="61"/>
      <c r="LO17" s="61"/>
      <c r="LP17" s="61"/>
      <c r="LQ17" s="61"/>
      <c r="LR17" s="61"/>
      <c r="LS17" s="61"/>
      <c r="LT17" s="61"/>
      <c r="LU17" s="61"/>
      <c r="LV17" s="61"/>
      <c r="LW17" s="61"/>
      <c r="LX17" s="61"/>
      <c r="LY17" s="61"/>
      <c r="LZ17" s="61"/>
      <c r="MA17" s="61"/>
      <c r="MB17" s="61"/>
      <c r="MC17" s="61"/>
      <c r="MD17" s="61"/>
      <c r="ME17" s="61"/>
      <c r="MF17" s="61"/>
      <c r="MG17" s="61"/>
      <c r="MH17" s="61"/>
      <c r="MI17" s="61"/>
      <c r="MJ17" s="61"/>
      <c r="MK17" s="61"/>
      <c r="ML17" s="61"/>
      <c r="MM17" s="61"/>
      <c r="MN17" s="61"/>
      <c r="MO17" s="61"/>
      <c r="MP17" s="61"/>
      <c r="MQ17" s="61"/>
      <c r="MR17" s="61"/>
      <c r="MS17" s="61"/>
      <c r="MT17" s="61"/>
      <c r="MU17" s="61"/>
      <c r="MV17" s="61"/>
      <c r="MW17" s="61"/>
      <c r="MX17" s="61"/>
      <c r="MY17" s="61"/>
      <c r="MZ17" s="61"/>
      <c r="NA17" s="61"/>
      <c r="NB17" s="61"/>
      <c r="NC17" s="61"/>
      <c r="ND17" s="61"/>
      <c r="NE17" s="61"/>
      <c r="NF17" s="61"/>
      <c r="NG17" s="61"/>
      <c r="NH17" s="61"/>
      <c r="NI17" s="61"/>
      <c r="NJ17" s="61"/>
      <c r="NK17" s="62"/>
      <c r="NL17" s="10"/>
    </row>
    <row r="18" spans="1:376" ht="18" customHeight="1">
      <c r="B18" s="110" t="str">
        <f>IF(Database!$F7="","",Database!$F7)</f>
        <v>Brown Paul</v>
      </c>
      <c r="C18" s="111"/>
      <c r="D18" s="111"/>
      <c r="E18" s="112"/>
      <c r="F18" s="68">
        <f>IF($B18="","",IF(ThisYear&gt;=FirstYear,SUMIF(ListEmployeeNames,$B18,TblEmployeeList[[#All],[Annual leave entitlement]])+SUMIF(ListEmployeeNames,$B18,TblEmployeeList[[#All],[Annual leave entitlement]])*(YEAR('Detailed View'!$B$14)-Settings!$M$4)+SUMIF(ListEmployeeNames,$B18,TblEmployeeList[[#All],[Annual leave carried over]])-SUMIFS(ListLeaveWeightInDatabase,ListEmployeeNamesInDatabase,$B18,ListDatesInDatabase,"&lt;"&amp;'Detailed View'!$B$14,ListLeaveCategoryInDatabase,Settings!$AL$5),0))</f>
        <v>27</v>
      </c>
      <c r="G18" s="69">
        <f>IF($B18="","",SUMIFS(ListLeaveWeightInDatabase,ListEmployeeNamesInDatabase,$B18,ListDatesInDatabase,"&gt;="&amp;'Detailed View'!$B$14,ListDatesInDatabase,"&lt;="&amp;EOMONTH('Detailed View'!$B$25,0),ListLeaveCategoryInDatabase,Settings!$AL$5))</f>
        <v>5</v>
      </c>
      <c r="H18" s="69">
        <f>IF($B18="","",SUMIFS(ListLeaveWeightInDatabase,ListEmployeeNamesInDatabase,$B18,ListDatesInDatabase,"&gt;="&amp;'Detailed View'!$B$14,ListDatesInDatabase,"&lt;="&amp;EOMONTH('Detailed View'!$B$25,0),ListLeaveCategoryInDatabase,Settings!$AL$6))</f>
        <v>0</v>
      </c>
      <c r="I18" s="70">
        <f>IF($B18="","",SUM(
SUMIFS(ListLeaveWeightInDatabase,ListEmployeeNamesInDatabase,$B18,ListDatesInDatabase,"&gt;="&amp;'Detailed View'!$B$14,ListDatesInDatabase,"&lt;="&amp;EOMONTH('Detailed View'!$B$25,0),ListLeaveCategoryInDatabase,Settings!$AL$7),
SUMIFS(ListLeaveWeightInDatabase,ListEmployeeNamesInDatabase,$B18,ListDatesInDatabase,"&gt;="&amp;'Detailed View'!$B$14,ListDatesInDatabase,"&lt;="&amp;EOMONTH('Detailed View'!$B$25,0),ListLeaveCategoryInDatabase,Settings!$AL$8),
SUMIFS(ListLeaveWeightInDatabase,ListEmployeeNamesInDatabase,$B18,ListDatesInDatabase,"&gt;="&amp;'Detailed View'!$B$14,ListDatesInDatabase,"&lt;="&amp;EOMONTH('Detailed View'!$B$25,0),ListLeaveCategoryInDatabase,Settings!$AL$9),
SUMIFS(ListLeaveWeightInDatabase,ListEmployeeNamesInDatabase,$B18,ListDatesInDatabase,"&gt;="&amp;'Detailed View'!$B$14,ListDatesInDatabase,"&lt;="&amp;EOMONTH('Detailed View'!$B$25,0),ListLeaveCategoryInDatabase,Settings!$AL$10)))</f>
        <v>5</v>
      </c>
      <c r="J18" s="60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  <c r="IW18" s="61"/>
      <c r="IX18" s="61"/>
      <c r="IY18" s="61"/>
      <c r="IZ18" s="61"/>
      <c r="JA18" s="61"/>
      <c r="JB18" s="61"/>
      <c r="JC18" s="61"/>
      <c r="JD18" s="61"/>
      <c r="JE18" s="61"/>
      <c r="JF18" s="61"/>
      <c r="JG18" s="61"/>
      <c r="JH18" s="61"/>
      <c r="JI18" s="61"/>
      <c r="JJ18" s="61"/>
      <c r="JK18" s="61"/>
      <c r="JL18" s="61"/>
      <c r="JM18" s="61"/>
      <c r="JN18" s="61"/>
      <c r="JO18" s="61"/>
      <c r="JP18" s="61"/>
      <c r="JQ18" s="61"/>
      <c r="JR18" s="61"/>
      <c r="JS18" s="61"/>
      <c r="JT18" s="61"/>
      <c r="JU18" s="61"/>
      <c r="JV18" s="61"/>
      <c r="JW18" s="61"/>
      <c r="JX18" s="61"/>
      <c r="JY18" s="61"/>
      <c r="JZ18" s="61"/>
      <c r="KA18" s="61"/>
      <c r="KB18" s="61"/>
      <c r="KC18" s="61"/>
      <c r="KD18" s="61"/>
      <c r="KE18" s="61"/>
      <c r="KF18" s="61"/>
      <c r="KG18" s="61"/>
      <c r="KH18" s="61"/>
      <c r="KI18" s="61"/>
      <c r="KJ18" s="61"/>
      <c r="KK18" s="61"/>
      <c r="KL18" s="61"/>
      <c r="KM18" s="61"/>
      <c r="KN18" s="61"/>
      <c r="KO18" s="61"/>
      <c r="KP18" s="61"/>
      <c r="KQ18" s="61"/>
      <c r="KR18" s="61"/>
      <c r="KS18" s="61"/>
      <c r="KT18" s="61"/>
      <c r="KU18" s="61"/>
      <c r="KV18" s="61"/>
      <c r="KW18" s="61"/>
      <c r="KX18" s="61"/>
      <c r="KY18" s="61"/>
      <c r="KZ18" s="61"/>
      <c r="LA18" s="61"/>
      <c r="LB18" s="61"/>
      <c r="LC18" s="61"/>
      <c r="LD18" s="61"/>
      <c r="LE18" s="61"/>
      <c r="LF18" s="61"/>
      <c r="LG18" s="61"/>
      <c r="LH18" s="61"/>
      <c r="LI18" s="61"/>
      <c r="LJ18" s="61"/>
      <c r="LK18" s="61"/>
      <c r="LL18" s="61"/>
      <c r="LM18" s="61"/>
      <c r="LN18" s="61"/>
      <c r="LO18" s="61"/>
      <c r="LP18" s="61"/>
      <c r="LQ18" s="61"/>
      <c r="LR18" s="61"/>
      <c r="LS18" s="61"/>
      <c r="LT18" s="61"/>
      <c r="LU18" s="61"/>
      <c r="LV18" s="61"/>
      <c r="LW18" s="61"/>
      <c r="LX18" s="61"/>
      <c r="LY18" s="61"/>
      <c r="LZ18" s="61"/>
      <c r="MA18" s="61"/>
      <c r="MB18" s="61"/>
      <c r="MC18" s="61"/>
      <c r="MD18" s="61"/>
      <c r="ME18" s="61"/>
      <c r="MF18" s="61"/>
      <c r="MG18" s="61"/>
      <c r="MH18" s="61"/>
      <c r="MI18" s="61"/>
      <c r="MJ18" s="61"/>
      <c r="MK18" s="61"/>
      <c r="ML18" s="61"/>
      <c r="MM18" s="61"/>
      <c r="MN18" s="61"/>
      <c r="MO18" s="61"/>
      <c r="MP18" s="61"/>
      <c r="MQ18" s="61"/>
      <c r="MR18" s="61"/>
      <c r="MS18" s="61"/>
      <c r="MT18" s="61"/>
      <c r="MU18" s="61"/>
      <c r="MV18" s="61"/>
      <c r="MW18" s="61"/>
      <c r="MX18" s="61"/>
      <c r="MY18" s="61"/>
      <c r="MZ18" s="61"/>
      <c r="NA18" s="61"/>
      <c r="NB18" s="61"/>
      <c r="NC18" s="61"/>
      <c r="ND18" s="61"/>
      <c r="NE18" s="61"/>
      <c r="NF18" s="61"/>
      <c r="NG18" s="61"/>
      <c r="NH18" s="61"/>
      <c r="NI18" s="61"/>
      <c r="NJ18" s="61"/>
      <c r="NK18" s="62"/>
      <c r="NL18" s="10"/>
    </row>
    <row r="19" spans="1:376" ht="18" customHeight="1">
      <c r="B19" s="110" t="str">
        <f>IF(Database!$F8="","",Database!$F8)</f>
        <v>Grey Jessica</v>
      </c>
      <c r="C19" s="111"/>
      <c r="D19" s="111"/>
      <c r="E19" s="112"/>
      <c r="F19" s="68">
        <f>IF($B19="","",IF(ThisYear&gt;=FirstYear,SUMIF(ListEmployeeNames,$B19,TblEmployeeList[[#All],[Annual leave entitlement]])+SUMIF(ListEmployeeNames,$B19,TblEmployeeList[[#All],[Annual leave entitlement]])*(YEAR('Detailed View'!$B$14)-Settings!$M$4)+SUMIF(ListEmployeeNames,$B19,TblEmployeeList[[#All],[Annual leave carried over]])-SUMIFS(ListLeaveWeightInDatabase,ListEmployeeNamesInDatabase,$B19,ListDatesInDatabase,"&lt;"&amp;'Detailed View'!$B$14,ListLeaveCategoryInDatabase,Settings!$AL$5),0))</f>
        <v>20</v>
      </c>
      <c r="G19" s="69">
        <f>IF($B19="","",SUMIFS(ListLeaveWeightInDatabase,ListEmployeeNamesInDatabase,$B19,ListDatesInDatabase,"&gt;="&amp;'Detailed View'!$B$14,ListDatesInDatabase,"&lt;="&amp;EOMONTH('Detailed View'!$B$25,0),ListLeaveCategoryInDatabase,Settings!$AL$5))</f>
        <v>0</v>
      </c>
      <c r="H19" s="69">
        <f>IF($B19="","",SUMIFS(ListLeaveWeightInDatabase,ListEmployeeNamesInDatabase,$B19,ListDatesInDatabase,"&gt;="&amp;'Detailed View'!$B$14,ListDatesInDatabase,"&lt;="&amp;EOMONTH('Detailed View'!$B$25,0),ListLeaveCategoryInDatabase,Settings!$AL$6))</f>
        <v>0</v>
      </c>
      <c r="I19" s="70">
        <f>IF($B19="","",SUM(
SUMIFS(ListLeaveWeightInDatabase,ListEmployeeNamesInDatabase,$B19,ListDatesInDatabase,"&gt;="&amp;'Detailed View'!$B$14,ListDatesInDatabase,"&lt;="&amp;EOMONTH('Detailed View'!$B$25,0),ListLeaveCategoryInDatabase,Settings!$AL$7),
SUMIFS(ListLeaveWeightInDatabase,ListEmployeeNamesInDatabase,$B19,ListDatesInDatabase,"&gt;="&amp;'Detailed View'!$B$14,ListDatesInDatabase,"&lt;="&amp;EOMONTH('Detailed View'!$B$25,0),ListLeaveCategoryInDatabase,Settings!$AL$8),
SUMIFS(ListLeaveWeightInDatabase,ListEmployeeNamesInDatabase,$B19,ListDatesInDatabase,"&gt;="&amp;'Detailed View'!$B$14,ListDatesInDatabase,"&lt;="&amp;EOMONTH('Detailed View'!$B$25,0),ListLeaveCategoryInDatabase,Settings!$AL$9),
SUMIFS(ListLeaveWeightInDatabase,ListEmployeeNamesInDatabase,$B19,ListDatesInDatabase,"&gt;="&amp;'Detailed View'!$B$14,ListDatesInDatabase,"&lt;="&amp;EOMONTH('Detailed View'!$B$25,0),ListLeaveCategoryInDatabase,Settings!$AL$10)))</f>
        <v>0</v>
      </c>
      <c r="J19" s="60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  <c r="IW19" s="61"/>
      <c r="IX19" s="61"/>
      <c r="IY19" s="61"/>
      <c r="IZ19" s="61"/>
      <c r="JA19" s="61"/>
      <c r="JB19" s="61"/>
      <c r="JC19" s="61"/>
      <c r="JD19" s="61"/>
      <c r="JE19" s="61"/>
      <c r="JF19" s="61"/>
      <c r="JG19" s="61"/>
      <c r="JH19" s="61"/>
      <c r="JI19" s="61"/>
      <c r="JJ19" s="61"/>
      <c r="JK19" s="61"/>
      <c r="JL19" s="61"/>
      <c r="JM19" s="61"/>
      <c r="JN19" s="61"/>
      <c r="JO19" s="61"/>
      <c r="JP19" s="61"/>
      <c r="JQ19" s="61"/>
      <c r="JR19" s="61"/>
      <c r="JS19" s="61"/>
      <c r="JT19" s="61"/>
      <c r="JU19" s="61"/>
      <c r="JV19" s="61"/>
      <c r="JW19" s="61"/>
      <c r="JX19" s="61"/>
      <c r="JY19" s="61"/>
      <c r="JZ19" s="61"/>
      <c r="KA19" s="61"/>
      <c r="KB19" s="61"/>
      <c r="KC19" s="61"/>
      <c r="KD19" s="61"/>
      <c r="KE19" s="61"/>
      <c r="KF19" s="61"/>
      <c r="KG19" s="61"/>
      <c r="KH19" s="61"/>
      <c r="KI19" s="61"/>
      <c r="KJ19" s="61"/>
      <c r="KK19" s="61"/>
      <c r="KL19" s="61"/>
      <c r="KM19" s="61"/>
      <c r="KN19" s="61"/>
      <c r="KO19" s="61"/>
      <c r="KP19" s="61"/>
      <c r="KQ19" s="61"/>
      <c r="KR19" s="61"/>
      <c r="KS19" s="61"/>
      <c r="KT19" s="61"/>
      <c r="KU19" s="61"/>
      <c r="KV19" s="61"/>
      <c r="KW19" s="61"/>
      <c r="KX19" s="61"/>
      <c r="KY19" s="61"/>
      <c r="KZ19" s="61"/>
      <c r="LA19" s="61"/>
      <c r="LB19" s="61"/>
      <c r="LC19" s="61"/>
      <c r="LD19" s="61"/>
      <c r="LE19" s="61"/>
      <c r="LF19" s="61"/>
      <c r="LG19" s="61"/>
      <c r="LH19" s="61"/>
      <c r="LI19" s="61"/>
      <c r="LJ19" s="61"/>
      <c r="LK19" s="61"/>
      <c r="LL19" s="61"/>
      <c r="LM19" s="61"/>
      <c r="LN19" s="61"/>
      <c r="LO19" s="61"/>
      <c r="LP19" s="61"/>
      <c r="LQ19" s="61"/>
      <c r="LR19" s="61"/>
      <c r="LS19" s="61"/>
      <c r="LT19" s="61"/>
      <c r="LU19" s="61"/>
      <c r="LV19" s="61"/>
      <c r="LW19" s="61"/>
      <c r="LX19" s="61"/>
      <c r="LY19" s="61"/>
      <c r="LZ19" s="61"/>
      <c r="MA19" s="61"/>
      <c r="MB19" s="61"/>
      <c r="MC19" s="61"/>
      <c r="MD19" s="61"/>
      <c r="ME19" s="61"/>
      <c r="MF19" s="61"/>
      <c r="MG19" s="61"/>
      <c r="MH19" s="61"/>
      <c r="MI19" s="61"/>
      <c r="MJ19" s="61"/>
      <c r="MK19" s="61"/>
      <c r="ML19" s="61"/>
      <c r="MM19" s="61"/>
      <c r="MN19" s="61"/>
      <c r="MO19" s="61"/>
      <c r="MP19" s="61"/>
      <c r="MQ19" s="61"/>
      <c r="MR19" s="61"/>
      <c r="MS19" s="61"/>
      <c r="MT19" s="61"/>
      <c r="MU19" s="61"/>
      <c r="MV19" s="61"/>
      <c r="MW19" s="61"/>
      <c r="MX19" s="61"/>
      <c r="MY19" s="61"/>
      <c r="MZ19" s="61"/>
      <c r="NA19" s="61"/>
      <c r="NB19" s="61"/>
      <c r="NC19" s="61"/>
      <c r="ND19" s="61"/>
      <c r="NE19" s="61"/>
      <c r="NF19" s="61"/>
      <c r="NG19" s="61"/>
      <c r="NH19" s="61"/>
      <c r="NI19" s="61"/>
      <c r="NJ19" s="61"/>
      <c r="NK19" s="62"/>
      <c r="NL19" s="10"/>
    </row>
    <row r="20" spans="1:376" ht="18" customHeight="1">
      <c r="B20" s="110" t="str">
        <f>IF(Database!$F9="","",Database!$F9)</f>
        <v>White Rob</v>
      </c>
      <c r="C20" s="111"/>
      <c r="D20" s="111"/>
      <c r="E20" s="112"/>
      <c r="F20" s="68">
        <f>IF($B20="","",IF(ThisYear&gt;=FirstYear,SUMIF(ListEmployeeNames,$B20,TblEmployeeList[[#All],[Annual leave entitlement]])+SUMIF(ListEmployeeNames,$B20,TblEmployeeList[[#All],[Annual leave entitlement]])*(YEAR('Detailed View'!$B$14)-Settings!$M$4)+SUMIF(ListEmployeeNames,$B20,TblEmployeeList[[#All],[Annual leave carried over]])-SUMIFS(ListLeaveWeightInDatabase,ListEmployeeNamesInDatabase,$B20,ListDatesInDatabase,"&lt;"&amp;'Detailed View'!$B$14,ListLeaveCategoryInDatabase,Settings!$AL$5),0))</f>
        <v>21</v>
      </c>
      <c r="G20" s="69">
        <f>IF($B20="","",SUMIFS(ListLeaveWeightInDatabase,ListEmployeeNamesInDatabase,$B20,ListDatesInDatabase,"&gt;="&amp;'Detailed View'!$B$14,ListDatesInDatabase,"&lt;="&amp;EOMONTH('Detailed View'!$B$25,0),ListLeaveCategoryInDatabase,Settings!$AL$5))</f>
        <v>0</v>
      </c>
      <c r="H20" s="69">
        <f>IF($B20="","",SUMIFS(ListLeaveWeightInDatabase,ListEmployeeNamesInDatabase,$B20,ListDatesInDatabase,"&gt;="&amp;'Detailed View'!$B$14,ListDatesInDatabase,"&lt;="&amp;EOMONTH('Detailed View'!$B$25,0),ListLeaveCategoryInDatabase,Settings!$AL$6))</f>
        <v>0</v>
      </c>
      <c r="I20" s="70">
        <f>IF($B20="","",SUM(
SUMIFS(ListLeaveWeightInDatabase,ListEmployeeNamesInDatabase,$B20,ListDatesInDatabase,"&gt;="&amp;'Detailed View'!$B$14,ListDatesInDatabase,"&lt;="&amp;EOMONTH('Detailed View'!$B$25,0),ListLeaveCategoryInDatabase,Settings!$AL$7),
SUMIFS(ListLeaveWeightInDatabase,ListEmployeeNamesInDatabase,$B20,ListDatesInDatabase,"&gt;="&amp;'Detailed View'!$B$14,ListDatesInDatabase,"&lt;="&amp;EOMONTH('Detailed View'!$B$25,0),ListLeaveCategoryInDatabase,Settings!$AL$8),
SUMIFS(ListLeaveWeightInDatabase,ListEmployeeNamesInDatabase,$B20,ListDatesInDatabase,"&gt;="&amp;'Detailed View'!$B$14,ListDatesInDatabase,"&lt;="&amp;EOMONTH('Detailed View'!$B$25,0),ListLeaveCategoryInDatabase,Settings!$AL$9),
SUMIFS(ListLeaveWeightInDatabase,ListEmployeeNamesInDatabase,$B20,ListDatesInDatabase,"&gt;="&amp;'Detailed View'!$B$14,ListDatesInDatabase,"&lt;="&amp;EOMONTH('Detailed View'!$B$25,0),ListLeaveCategoryInDatabase,Settings!$AL$10)))</f>
        <v>0</v>
      </c>
      <c r="J20" s="60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  <c r="IW20" s="61"/>
      <c r="IX20" s="61"/>
      <c r="IY20" s="61"/>
      <c r="IZ20" s="61"/>
      <c r="JA20" s="61"/>
      <c r="JB20" s="61"/>
      <c r="JC20" s="61"/>
      <c r="JD20" s="61"/>
      <c r="JE20" s="61"/>
      <c r="JF20" s="61"/>
      <c r="JG20" s="61"/>
      <c r="JH20" s="61"/>
      <c r="JI20" s="61"/>
      <c r="JJ20" s="61"/>
      <c r="JK20" s="61"/>
      <c r="JL20" s="61"/>
      <c r="JM20" s="61"/>
      <c r="JN20" s="61"/>
      <c r="JO20" s="61"/>
      <c r="JP20" s="61"/>
      <c r="JQ20" s="61"/>
      <c r="JR20" s="61"/>
      <c r="JS20" s="61"/>
      <c r="JT20" s="61"/>
      <c r="JU20" s="61"/>
      <c r="JV20" s="61"/>
      <c r="JW20" s="61"/>
      <c r="JX20" s="61"/>
      <c r="JY20" s="61"/>
      <c r="JZ20" s="61"/>
      <c r="KA20" s="61"/>
      <c r="KB20" s="61"/>
      <c r="KC20" s="61"/>
      <c r="KD20" s="61"/>
      <c r="KE20" s="61"/>
      <c r="KF20" s="61"/>
      <c r="KG20" s="61"/>
      <c r="KH20" s="61"/>
      <c r="KI20" s="61"/>
      <c r="KJ20" s="61"/>
      <c r="KK20" s="61"/>
      <c r="KL20" s="61"/>
      <c r="KM20" s="61"/>
      <c r="KN20" s="61"/>
      <c r="KO20" s="61"/>
      <c r="KP20" s="61"/>
      <c r="KQ20" s="61"/>
      <c r="KR20" s="61"/>
      <c r="KS20" s="61"/>
      <c r="KT20" s="61"/>
      <c r="KU20" s="61"/>
      <c r="KV20" s="61"/>
      <c r="KW20" s="61"/>
      <c r="KX20" s="61"/>
      <c r="KY20" s="61"/>
      <c r="KZ20" s="61"/>
      <c r="LA20" s="61"/>
      <c r="LB20" s="61"/>
      <c r="LC20" s="61"/>
      <c r="LD20" s="61"/>
      <c r="LE20" s="61"/>
      <c r="LF20" s="61"/>
      <c r="LG20" s="61"/>
      <c r="LH20" s="61"/>
      <c r="LI20" s="61"/>
      <c r="LJ20" s="61"/>
      <c r="LK20" s="61"/>
      <c r="LL20" s="61"/>
      <c r="LM20" s="61"/>
      <c r="LN20" s="61"/>
      <c r="LO20" s="61"/>
      <c r="LP20" s="61"/>
      <c r="LQ20" s="61"/>
      <c r="LR20" s="61"/>
      <c r="LS20" s="61"/>
      <c r="LT20" s="61"/>
      <c r="LU20" s="61"/>
      <c r="LV20" s="61"/>
      <c r="LW20" s="61"/>
      <c r="LX20" s="61"/>
      <c r="LY20" s="61"/>
      <c r="LZ20" s="61"/>
      <c r="MA20" s="61"/>
      <c r="MB20" s="61"/>
      <c r="MC20" s="61"/>
      <c r="MD20" s="61"/>
      <c r="ME20" s="61"/>
      <c r="MF20" s="61"/>
      <c r="MG20" s="61"/>
      <c r="MH20" s="61"/>
      <c r="MI20" s="61"/>
      <c r="MJ20" s="61"/>
      <c r="MK20" s="61"/>
      <c r="ML20" s="61"/>
      <c r="MM20" s="61"/>
      <c r="MN20" s="61"/>
      <c r="MO20" s="61"/>
      <c r="MP20" s="61"/>
      <c r="MQ20" s="61"/>
      <c r="MR20" s="61"/>
      <c r="MS20" s="61"/>
      <c r="MT20" s="61"/>
      <c r="MU20" s="61"/>
      <c r="MV20" s="61"/>
      <c r="MW20" s="61"/>
      <c r="MX20" s="61"/>
      <c r="MY20" s="61"/>
      <c r="MZ20" s="61"/>
      <c r="NA20" s="61"/>
      <c r="NB20" s="61"/>
      <c r="NC20" s="61"/>
      <c r="ND20" s="61"/>
      <c r="NE20" s="61"/>
      <c r="NF20" s="61"/>
      <c r="NG20" s="61"/>
      <c r="NH20" s="61"/>
      <c r="NI20" s="61"/>
      <c r="NJ20" s="61"/>
      <c r="NK20" s="62"/>
      <c r="NL20" s="10"/>
    </row>
    <row r="21" spans="1:376" ht="18" customHeight="1">
      <c r="B21" s="110" t="str">
        <f>IF(Database!$F10="","",Database!$F10)</f>
        <v/>
      </c>
      <c r="C21" s="111"/>
      <c r="D21" s="111"/>
      <c r="E21" s="112"/>
      <c r="F21" s="68" t="str">
        <f>IF($B21="","",IF(ThisYear&gt;=FirstYear,SUMIF(ListEmployeeNames,$B21,TblEmployeeList[[#All],[Annual leave entitlement]])+SUMIF(ListEmployeeNames,$B21,TblEmployeeList[[#All],[Annual leave entitlement]])*(YEAR('Detailed View'!$B$14)-Settings!$M$4)+SUMIF(ListEmployeeNames,$B21,TblEmployeeList[[#All],[Annual leave carried over]])-SUMIFS(ListLeaveWeightInDatabase,ListEmployeeNamesInDatabase,$B21,ListDatesInDatabase,"&lt;"&amp;'Detailed View'!$B$14,ListLeaveCategoryInDatabase,Settings!$AL$5),0))</f>
        <v/>
      </c>
      <c r="G21" s="69" t="str">
        <f>IF($B21="","",SUMIFS(ListLeaveWeightInDatabase,ListEmployeeNamesInDatabase,$B21,ListDatesInDatabase,"&gt;="&amp;'Detailed View'!$B$14,ListDatesInDatabase,"&lt;="&amp;EOMONTH('Detailed View'!$B$25,0),ListLeaveCategoryInDatabase,Settings!$AL$5))</f>
        <v/>
      </c>
      <c r="H21" s="69" t="str">
        <f>IF($B21="","",SUMIFS(ListLeaveWeightInDatabase,ListEmployeeNamesInDatabase,$B21,ListDatesInDatabase,"&gt;="&amp;'Detailed View'!$B$14,ListDatesInDatabase,"&lt;="&amp;EOMONTH('Detailed View'!$B$25,0),ListLeaveCategoryInDatabase,Settings!$AL$6))</f>
        <v/>
      </c>
      <c r="I21" s="70" t="str">
        <f>IF($B21="","",SUM(
SUMIFS(ListLeaveWeightInDatabase,ListEmployeeNamesInDatabase,$B21,ListDatesInDatabase,"&gt;="&amp;'Detailed View'!$B$14,ListDatesInDatabase,"&lt;="&amp;EOMONTH('Detailed View'!$B$25,0),ListLeaveCategoryInDatabase,Settings!$AL$7),
SUMIFS(ListLeaveWeightInDatabase,ListEmployeeNamesInDatabase,$B21,ListDatesInDatabase,"&gt;="&amp;'Detailed View'!$B$14,ListDatesInDatabase,"&lt;="&amp;EOMONTH('Detailed View'!$B$25,0),ListLeaveCategoryInDatabase,Settings!$AL$8),
SUMIFS(ListLeaveWeightInDatabase,ListEmployeeNamesInDatabase,$B21,ListDatesInDatabase,"&gt;="&amp;'Detailed View'!$B$14,ListDatesInDatabase,"&lt;="&amp;EOMONTH('Detailed View'!$B$25,0),ListLeaveCategoryInDatabase,Settings!$AL$9),
SUMIFS(ListLeaveWeightInDatabase,ListEmployeeNamesInDatabase,$B21,ListDatesInDatabase,"&gt;="&amp;'Detailed View'!$B$14,ListDatesInDatabase,"&lt;="&amp;EOMONTH('Detailed View'!$B$25,0),ListLeaveCategoryInDatabase,Settings!$AL$10)))</f>
        <v/>
      </c>
      <c r="J21" s="17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  <c r="IT21" s="18"/>
      <c r="IU21" s="18"/>
      <c r="IV21" s="18"/>
      <c r="IW21" s="18"/>
      <c r="IX21" s="18"/>
      <c r="IY21" s="18"/>
      <c r="IZ21" s="18"/>
      <c r="JA21" s="18"/>
      <c r="JB21" s="18"/>
      <c r="JC21" s="18"/>
      <c r="JD21" s="18"/>
      <c r="JE21" s="18"/>
      <c r="JF21" s="18"/>
      <c r="JG21" s="18"/>
      <c r="JH21" s="18"/>
      <c r="JI21" s="18"/>
      <c r="JJ21" s="18"/>
      <c r="JK21" s="18"/>
      <c r="JL21" s="18"/>
      <c r="JM21" s="18"/>
      <c r="JN21" s="18"/>
      <c r="JO21" s="18"/>
      <c r="JP21" s="18"/>
      <c r="JQ21" s="18"/>
      <c r="JR21" s="18"/>
      <c r="JS21" s="18"/>
      <c r="JT21" s="18"/>
      <c r="JU21" s="18"/>
      <c r="JV21" s="18"/>
      <c r="JW21" s="18"/>
      <c r="JX21" s="18"/>
      <c r="JY21" s="18"/>
      <c r="JZ21" s="18"/>
      <c r="KA21" s="18"/>
      <c r="KB21" s="18"/>
      <c r="KC21" s="18"/>
      <c r="KD21" s="18"/>
      <c r="KE21" s="18"/>
      <c r="KF21" s="18"/>
      <c r="KG21" s="18"/>
      <c r="KH21" s="18"/>
      <c r="KI21" s="18"/>
      <c r="KJ21" s="18"/>
      <c r="KK21" s="18"/>
      <c r="KL21" s="18"/>
      <c r="KM21" s="18"/>
      <c r="KN21" s="18"/>
      <c r="KO21" s="18"/>
      <c r="KP21" s="18"/>
      <c r="KQ21" s="18"/>
      <c r="KR21" s="18"/>
      <c r="KS21" s="18"/>
      <c r="KT21" s="18"/>
      <c r="KU21" s="18"/>
      <c r="KV21" s="18"/>
      <c r="KW21" s="18"/>
      <c r="KX21" s="18"/>
      <c r="KY21" s="18"/>
      <c r="KZ21" s="18"/>
      <c r="LA21" s="18"/>
      <c r="LB21" s="18"/>
      <c r="LC21" s="18"/>
      <c r="LD21" s="18"/>
      <c r="LE21" s="18"/>
      <c r="LF21" s="18"/>
      <c r="LG21" s="18"/>
      <c r="LH21" s="18"/>
      <c r="LI21" s="18"/>
      <c r="LJ21" s="18"/>
      <c r="LK21" s="18"/>
      <c r="LL21" s="18"/>
      <c r="LM21" s="18"/>
      <c r="LN21" s="18"/>
      <c r="LO21" s="18"/>
      <c r="LP21" s="18"/>
      <c r="LQ21" s="18"/>
      <c r="LR21" s="18"/>
      <c r="LS21" s="18"/>
      <c r="LT21" s="18"/>
      <c r="LU21" s="18"/>
      <c r="LV21" s="18"/>
      <c r="LW21" s="18"/>
      <c r="LX21" s="18"/>
      <c r="LY21" s="18"/>
      <c r="LZ21" s="18"/>
      <c r="MA21" s="18"/>
      <c r="MB21" s="18"/>
      <c r="MC21" s="18"/>
      <c r="MD21" s="18"/>
      <c r="ME21" s="18"/>
      <c r="MF21" s="18"/>
      <c r="MG21" s="18"/>
      <c r="MH21" s="18"/>
      <c r="MI21" s="18"/>
      <c r="MJ21" s="18"/>
      <c r="MK21" s="18"/>
      <c r="ML21" s="18"/>
      <c r="MM21" s="18"/>
      <c r="MN21" s="18"/>
      <c r="MO21" s="18"/>
      <c r="MP21" s="18"/>
      <c r="MQ21" s="18"/>
      <c r="MR21" s="18"/>
      <c r="MS21" s="18"/>
      <c r="MT21" s="18"/>
      <c r="MU21" s="18"/>
      <c r="MV21" s="18"/>
      <c r="MW21" s="18"/>
      <c r="MX21" s="18"/>
      <c r="MY21" s="18"/>
      <c r="MZ21" s="18"/>
      <c r="NA21" s="18"/>
      <c r="NB21" s="18"/>
      <c r="NC21" s="18"/>
      <c r="ND21" s="18"/>
      <c r="NE21" s="18"/>
      <c r="NF21" s="18"/>
      <c r="NG21" s="18"/>
      <c r="NH21" s="18"/>
      <c r="NI21" s="18"/>
      <c r="NJ21" s="18"/>
      <c r="NK21" s="19"/>
      <c r="NL21" s="10"/>
    </row>
    <row r="22" spans="1:376" ht="18" customHeight="1">
      <c r="A22" s="51">
        <v>1</v>
      </c>
      <c r="B22" s="152"/>
      <c r="C22" s="152"/>
      <c r="D22" s="152"/>
      <c r="E22" s="152"/>
      <c r="F22" s="152"/>
      <c r="G22" s="152"/>
      <c r="H22" s="152"/>
      <c r="I22" s="152"/>
      <c r="J22" s="48" t="str">
        <f>IF(AND(J$12=0,OR($F$5=Settings!$AK$7,$F$5=Settings!$AK$8),COUNTIF(ListDatesInDatabase,J$14)&gt;0),COUNTIF(ListDatesInDatabase,J$14),"")</f>
        <v/>
      </c>
      <c r="K22" s="49" t="str">
        <f>IF(AND(K$12=0,OR($F$5=Settings!$AK$7,$F$5=Settings!$AK$8),COUNTIF(ListDatesInDatabase,K$14)&gt;0),COUNTIF(ListDatesInDatabase,K$14),"")</f>
        <v/>
      </c>
      <c r="L22" s="49" t="str">
        <f>IF(AND(L$12=0,OR($F$5=Settings!$AK$7,$F$5=Settings!$AK$8),COUNTIF(ListDatesInDatabase,L$14)&gt;0),COUNTIF(ListDatesInDatabase,L$14),"")</f>
        <v/>
      </c>
      <c r="M22" s="49" t="str">
        <f>IF(AND(M$12=0,OR($F$5=Settings!$AK$7,$F$5=Settings!$AK$8),COUNTIF(ListDatesInDatabase,M$14)&gt;0),COUNTIF(ListDatesInDatabase,M$14),"")</f>
        <v/>
      </c>
      <c r="N22" s="49" t="str">
        <f>IF(AND(N$12=0,OR($F$5=Settings!$AK$7,$F$5=Settings!$AK$8),COUNTIF(ListDatesInDatabase,N$14)&gt;0),COUNTIF(ListDatesInDatabase,N$14),"")</f>
        <v/>
      </c>
      <c r="O22" s="49" t="str">
        <f>IF(AND(O$12=0,OR($F$5=Settings!$AK$7,$F$5=Settings!$AK$8),COUNTIF(ListDatesInDatabase,O$14)&gt;0),COUNTIF(ListDatesInDatabase,O$14),"")</f>
        <v/>
      </c>
      <c r="P22" s="49" t="str">
        <f>IF(AND(P$12=0,OR($F$5=Settings!$AK$7,$F$5=Settings!$AK$8),COUNTIF(ListDatesInDatabase,P$14)&gt;0),COUNTIF(ListDatesInDatabase,P$14),"")</f>
        <v/>
      </c>
      <c r="Q22" s="49" t="str">
        <f>IF(AND(Q$12=0,OR($F$5=Settings!$AK$7,$F$5=Settings!$AK$8),COUNTIF(ListDatesInDatabase,Q$14)&gt;0),COUNTIF(ListDatesInDatabase,Q$14),"")</f>
        <v/>
      </c>
      <c r="R22" s="49" t="str">
        <f>IF(AND(R$12=0,OR($F$5=Settings!$AK$7,$F$5=Settings!$AK$8),COUNTIF(ListDatesInDatabase,R$14)&gt;0),COUNTIF(ListDatesInDatabase,R$14),"")</f>
        <v/>
      </c>
      <c r="S22" s="49" t="str">
        <f>IF(AND(S$12=0,OR($F$5=Settings!$AK$7,$F$5=Settings!$AK$8),COUNTIF(ListDatesInDatabase,S$14)&gt;0),COUNTIF(ListDatesInDatabase,S$14),"")</f>
        <v/>
      </c>
      <c r="T22" s="49" t="str">
        <f>IF(AND(T$12=0,OR($F$5=Settings!$AK$7,$F$5=Settings!$AK$8),COUNTIF(ListDatesInDatabase,T$14)&gt;0),COUNTIF(ListDatesInDatabase,T$14),"")</f>
        <v/>
      </c>
      <c r="U22" s="49" t="str">
        <f>IF(AND(U$12=0,OR($F$5=Settings!$AK$7,$F$5=Settings!$AK$8),COUNTIF(ListDatesInDatabase,U$14)&gt;0),COUNTIF(ListDatesInDatabase,U$14),"")</f>
        <v/>
      </c>
      <c r="V22" s="49" t="str">
        <f>IF(AND(V$12=0,OR($F$5=Settings!$AK$7,$F$5=Settings!$AK$8),COUNTIF(ListDatesInDatabase,V$14)&gt;0),COUNTIF(ListDatesInDatabase,V$14),"")</f>
        <v/>
      </c>
      <c r="W22" s="49" t="str">
        <f>IF(AND(W$12=0,OR($F$5=Settings!$AK$7,$F$5=Settings!$AK$8),COUNTIF(ListDatesInDatabase,W$14)&gt;0),COUNTIF(ListDatesInDatabase,W$14),"")</f>
        <v/>
      </c>
      <c r="X22" s="49" t="str">
        <f>IF(AND(X$12=0,OR($F$5=Settings!$AK$7,$F$5=Settings!$AK$8),COUNTIF(ListDatesInDatabase,X$14)&gt;0),COUNTIF(ListDatesInDatabase,X$14),"")</f>
        <v/>
      </c>
      <c r="Y22" s="49" t="str">
        <f>IF(AND(Y$12=0,OR($F$5=Settings!$AK$7,$F$5=Settings!$AK$8),COUNTIF(ListDatesInDatabase,Y$14)&gt;0),COUNTIF(ListDatesInDatabase,Y$14),"")</f>
        <v/>
      </c>
      <c r="Z22" s="49" t="str">
        <f>IF(AND(Z$12=0,OR($F$5=Settings!$AK$7,$F$5=Settings!$AK$8),COUNTIF(ListDatesInDatabase,Z$14)&gt;0),COUNTIF(ListDatesInDatabase,Z$14),"")</f>
        <v/>
      </c>
      <c r="AA22" s="49" t="str">
        <f>IF(AND(AA$12=0,OR($F$5=Settings!$AK$7,$F$5=Settings!$AK$8),COUNTIF(ListDatesInDatabase,AA$14)&gt;0),COUNTIF(ListDatesInDatabase,AA$14),"")</f>
        <v/>
      </c>
      <c r="AB22" s="49" t="str">
        <f>IF(AND(AB$12=0,OR($F$5=Settings!$AK$7,$F$5=Settings!$AK$8),COUNTIF(ListDatesInDatabase,AB$14)&gt;0),COUNTIF(ListDatesInDatabase,AB$14),"")</f>
        <v/>
      </c>
      <c r="AC22" s="49" t="str">
        <f>IF(AND(AC$12=0,OR($F$5=Settings!$AK$7,$F$5=Settings!$AK$8),COUNTIF(ListDatesInDatabase,AC$14)&gt;0),COUNTIF(ListDatesInDatabase,AC$14),"")</f>
        <v/>
      </c>
      <c r="AD22" s="49" t="str">
        <f>IF(AND(AD$12=0,OR($F$5=Settings!$AK$7,$F$5=Settings!$AK$8),COUNTIF(ListDatesInDatabase,AD$14)&gt;0),COUNTIF(ListDatesInDatabase,AD$14),"")</f>
        <v/>
      </c>
      <c r="AE22" s="49" t="str">
        <f>IF(AND(AE$12=0,OR($F$5=Settings!$AK$7,$F$5=Settings!$AK$8),COUNTIF(ListDatesInDatabase,AE$14)&gt;0),COUNTIF(ListDatesInDatabase,AE$14),"")</f>
        <v/>
      </c>
      <c r="AF22" s="49" t="str">
        <f>IF(AND(AF$12=0,OR($F$5=Settings!$AK$7,$F$5=Settings!$AK$8),COUNTIF(ListDatesInDatabase,AF$14)&gt;0),COUNTIF(ListDatesInDatabase,AF$14),"")</f>
        <v/>
      </c>
      <c r="AG22" s="49" t="str">
        <f>IF(AND(AG$12=0,OR($F$5=Settings!$AK$7,$F$5=Settings!$AK$8),COUNTIF(ListDatesInDatabase,AG$14)&gt;0),COUNTIF(ListDatesInDatabase,AG$14),"")</f>
        <v/>
      </c>
      <c r="AH22" s="49" t="str">
        <f>IF(AND(AH$12=0,OR($F$5=Settings!$AK$7,$F$5=Settings!$AK$8),COUNTIF(ListDatesInDatabase,AH$14)&gt;0),COUNTIF(ListDatesInDatabase,AH$14),"")</f>
        <v/>
      </c>
      <c r="AI22" s="49" t="str">
        <f>IF(AND(AI$12=0,OR($F$5=Settings!$AK$7,$F$5=Settings!$AK$8),COUNTIF(ListDatesInDatabase,AI$14)&gt;0),COUNTIF(ListDatesInDatabase,AI$14),"")</f>
        <v/>
      </c>
      <c r="AJ22" s="49" t="str">
        <f>IF(AND(AJ$12=0,OR($F$5=Settings!$AK$7,$F$5=Settings!$AK$8),COUNTIF(ListDatesInDatabase,AJ$14)&gt;0),COUNTIF(ListDatesInDatabase,AJ$14),"")</f>
        <v/>
      </c>
      <c r="AK22" s="49" t="str">
        <f>IF(AND(AK$12=0,OR($F$5=Settings!$AK$7,$F$5=Settings!$AK$8),COUNTIF(ListDatesInDatabase,AK$14)&gt;0),COUNTIF(ListDatesInDatabase,AK$14),"")</f>
        <v/>
      </c>
      <c r="AL22" s="49" t="str">
        <f>IF(AND(AL$12=0,OR($F$5=Settings!$AK$7,$F$5=Settings!$AK$8),COUNTIF(ListDatesInDatabase,AL$14)&gt;0),COUNTIF(ListDatesInDatabase,AL$14),"")</f>
        <v/>
      </c>
      <c r="AM22" s="49" t="str">
        <f>IF(AND(AM$12=0,OR($F$5=Settings!$AK$7,$F$5=Settings!$AK$8),COUNTIF(ListDatesInDatabase,AM$14)&gt;0),COUNTIF(ListDatesInDatabase,AM$14),"")</f>
        <v/>
      </c>
      <c r="AN22" s="49" t="str">
        <f>IF(AND(AN$12=0,OR($F$5=Settings!$AK$7,$F$5=Settings!$AK$8),COUNTIF(ListDatesInDatabase,AN$14)&gt;0),COUNTIF(ListDatesInDatabase,AN$14),"")</f>
        <v/>
      </c>
      <c r="AO22" s="49" t="str">
        <f>IF(AND(AO$12=0,OR($F$5=Settings!$AK$7,$F$5=Settings!$AK$8),COUNTIF(ListDatesInDatabase,AO$14)&gt;0),COUNTIF(ListDatesInDatabase,AO$14),"")</f>
        <v/>
      </c>
      <c r="AP22" s="49" t="str">
        <f>IF(AND(AP$12=0,OR($F$5=Settings!$AK$7,$F$5=Settings!$AK$8),COUNTIF(ListDatesInDatabase,AP$14)&gt;0),COUNTIF(ListDatesInDatabase,AP$14),"")</f>
        <v/>
      </c>
      <c r="AQ22" s="49" t="str">
        <f>IF(AND(AQ$12=0,OR($F$5=Settings!$AK$7,$F$5=Settings!$AK$8),COUNTIF(ListDatesInDatabase,AQ$14)&gt;0),COUNTIF(ListDatesInDatabase,AQ$14),"")</f>
        <v/>
      </c>
      <c r="AR22" s="49" t="str">
        <f>IF(AND(AR$12=0,OR($F$5=Settings!$AK$7,$F$5=Settings!$AK$8),COUNTIF(ListDatesInDatabase,AR$14)&gt;0),COUNTIF(ListDatesInDatabase,AR$14),"")</f>
        <v/>
      </c>
      <c r="AS22" s="49" t="str">
        <f>IF(AND(AS$12=0,OR($F$5=Settings!$AK$7,$F$5=Settings!$AK$8),COUNTIF(ListDatesInDatabase,AS$14)&gt;0),COUNTIF(ListDatesInDatabase,AS$14),"")</f>
        <v/>
      </c>
      <c r="AT22" s="49" t="str">
        <f>IF(AND(AT$12=0,OR($F$5=Settings!$AK$7,$F$5=Settings!$AK$8),COUNTIF(ListDatesInDatabase,AT$14)&gt;0),COUNTIF(ListDatesInDatabase,AT$14),"")</f>
        <v/>
      </c>
      <c r="AU22" s="49" t="str">
        <f>IF(AND(AU$12=0,OR($F$5=Settings!$AK$7,$F$5=Settings!$AK$8),COUNTIF(ListDatesInDatabase,AU$14)&gt;0),COUNTIF(ListDatesInDatabase,AU$14),"")</f>
        <v/>
      </c>
      <c r="AV22" s="49" t="str">
        <f>IF(AND(AV$12=0,OR($F$5=Settings!$AK$7,$F$5=Settings!$AK$8),COUNTIF(ListDatesInDatabase,AV$14)&gt;0),COUNTIF(ListDatesInDatabase,AV$14),"")</f>
        <v/>
      </c>
      <c r="AW22" s="49" t="str">
        <f>IF(AND(AW$12=0,OR($F$5=Settings!$AK$7,$F$5=Settings!$AK$8),COUNTIF(ListDatesInDatabase,AW$14)&gt;0),COUNTIF(ListDatesInDatabase,AW$14),"")</f>
        <v/>
      </c>
      <c r="AX22" s="49" t="str">
        <f>IF(AND(AX$12=0,OR($F$5=Settings!$AK$7,$F$5=Settings!$AK$8),COUNTIF(ListDatesInDatabase,AX$14)&gt;0),COUNTIF(ListDatesInDatabase,AX$14),"")</f>
        <v/>
      </c>
      <c r="AY22" s="49" t="str">
        <f>IF(AND(AY$12=0,OR($F$5=Settings!$AK$7,$F$5=Settings!$AK$8),COUNTIF(ListDatesInDatabase,AY$14)&gt;0),COUNTIF(ListDatesInDatabase,AY$14),"")</f>
        <v/>
      </c>
      <c r="AZ22" s="49" t="str">
        <f>IF(AND(AZ$12=0,OR($F$5=Settings!$AK$7,$F$5=Settings!$AK$8),COUNTIF(ListDatesInDatabase,AZ$14)&gt;0),COUNTIF(ListDatesInDatabase,AZ$14),"")</f>
        <v/>
      </c>
      <c r="BA22" s="49" t="str">
        <f>IF(AND(BA$12=0,OR($F$5=Settings!$AK$7,$F$5=Settings!$AK$8),COUNTIF(ListDatesInDatabase,BA$14)&gt;0),COUNTIF(ListDatesInDatabase,BA$14),"")</f>
        <v/>
      </c>
      <c r="BB22" s="49" t="str">
        <f>IF(AND(BB$12=0,OR($F$5=Settings!$AK$7,$F$5=Settings!$AK$8),COUNTIF(ListDatesInDatabase,BB$14)&gt;0),COUNTIF(ListDatesInDatabase,BB$14),"")</f>
        <v/>
      </c>
      <c r="BC22" s="49" t="str">
        <f>IF(AND(BC$12=0,OR($F$5=Settings!$AK$7,$F$5=Settings!$AK$8),COUNTIF(ListDatesInDatabase,BC$14)&gt;0),COUNTIF(ListDatesInDatabase,BC$14),"")</f>
        <v/>
      </c>
      <c r="BD22" s="49" t="str">
        <f>IF(AND(BD$12=0,OR($F$5=Settings!$AK$7,$F$5=Settings!$AK$8),COUNTIF(ListDatesInDatabase,BD$14)&gt;0),COUNTIF(ListDatesInDatabase,BD$14),"")</f>
        <v/>
      </c>
      <c r="BE22" s="49" t="str">
        <f>IF(AND(BE$12=0,OR($F$5=Settings!$AK$7,$F$5=Settings!$AK$8),COUNTIF(ListDatesInDatabase,BE$14)&gt;0),COUNTIF(ListDatesInDatabase,BE$14),"")</f>
        <v/>
      </c>
      <c r="BF22" s="49" t="str">
        <f>IF(AND(BF$12=0,OR($F$5=Settings!$AK$7,$F$5=Settings!$AK$8),COUNTIF(ListDatesInDatabase,BF$14)&gt;0),COUNTIF(ListDatesInDatabase,BF$14),"")</f>
        <v/>
      </c>
      <c r="BG22" s="49" t="str">
        <f>IF(AND(BG$12=0,OR($F$5=Settings!$AK$7,$F$5=Settings!$AK$8),COUNTIF(ListDatesInDatabase,BG$14)&gt;0),COUNTIF(ListDatesInDatabase,BG$14),"")</f>
        <v/>
      </c>
      <c r="BH22" s="49" t="str">
        <f>IF(AND(BH$12=0,OR($F$5=Settings!$AK$7,$F$5=Settings!$AK$8),COUNTIF(ListDatesInDatabase,BH$14)&gt;0),COUNTIF(ListDatesInDatabase,BH$14),"")</f>
        <v/>
      </c>
      <c r="BI22" s="49" t="str">
        <f>IF(AND(BI$12=0,OR($F$5=Settings!$AK$7,$F$5=Settings!$AK$8),COUNTIF(ListDatesInDatabase,BI$14)&gt;0),COUNTIF(ListDatesInDatabase,BI$14),"")</f>
        <v/>
      </c>
      <c r="BJ22" s="49" t="str">
        <f>IF(AND(BJ$12=0,OR($F$5=Settings!$AK$7,$F$5=Settings!$AK$8),COUNTIF(ListDatesInDatabase,BJ$14)&gt;0),COUNTIF(ListDatesInDatabase,BJ$14),"")</f>
        <v/>
      </c>
      <c r="BK22" s="49" t="str">
        <f>IF(AND(BK$12=0,OR($F$5=Settings!$AK$7,$F$5=Settings!$AK$8),COUNTIF(ListDatesInDatabase,BK$14)&gt;0),COUNTIF(ListDatesInDatabase,BK$14),"")</f>
        <v/>
      </c>
      <c r="BL22" s="49" t="str">
        <f>IF(AND(BL$12=0,OR($F$5=Settings!$AK$7,$F$5=Settings!$AK$8),COUNTIF(ListDatesInDatabase,BL$14)&gt;0),COUNTIF(ListDatesInDatabase,BL$14),"")</f>
        <v/>
      </c>
      <c r="BM22" s="49" t="str">
        <f>IF(AND(BM$12=0,OR($F$5=Settings!$AK$7,$F$5=Settings!$AK$8),COUNTIF(ListDatesInDatabase,BM$14)&gt;0),COUNTIF(ListDatesInDatabase,BM$14),"")</f>
        <v/>
      </c>
      <c r="BN22" s="49" t="str">
        <f>IF(AND(BN$12=0,OR($F$5=Settings!$AK$7,$F$5=Settings!$AK$8),COUNTIF(ListDatesInDatabase,BN$14)&gt;0),COUNTIF(ListDatesInDatabase,BN$14),"")</f>
        <v/>
      </c>
      <c r="BO22" s="49" t="str">
        <f>IF(AND(BO$12=0,OR($F$5=Settings!$AK$7,$F$5=Settings!$AK$8),COUNTIF(ListDatesInDatabase,BO$14)&gt;0),COUNTIF(ListDatesInDatabase,BO$14),"")</f>
        <v/>
      </c>
      <c r="BP22" s="49" t="str">
        <f>IF(AND(BP$12=0,OR($F$5=Settings!$AK$7,$F$5=Settings!$AK$8),COUNTIF(ListDatesInDatabase,BP$14)&gt;0),COUNTIF(ListDatesInDatabase,BP$14),"")</f>
        <v/>
      </c>
      <c r="BQ22" s="49" t="str">
        <f>IF(AND(BQ$12=0,OR($F$5=Settings!$AK$7,$F$5=Settings!$AK$8),COUNTIF(ListDatesInDatabase,BQ$14)&gt;0),COUNTIF(ListDatesInDatabase,BQ$14),"")</f>
        <v/>
      </c>
      <c r="BR22" s="49" t="str">
        <f>IF(AND(BR$12=0,OR($F$5=Settings!$AK$7,$F$5=Settings!$AK$8),COUNTIF(ListDatesInDatabase,BR$14)&gt;0),COUNTIF(ListDatesInDatabase,BR$14),"")</f>
        <v/>
      </c>
      <c r="BS22" s="49" t="str">
        <f>IF(AND(BS$12=0,OR($F$5=Settings!$AK$7,$F$5=Settings!$AK$8),COUNTIF(ListDatesInDatabase,BS$14)&gt;0),COUNTIF(ListDatesInDatabase,BS$14),"")</f>
        <v/>
      </c>
      <c r="BT22" s="49" t="str">
        <f>IF(AND(BT$12=0,OR($F$5=Settings!$AK$7,$F$5=Settings!$AK$8),COUNTIF(ListDatesInDatabase,BT$14)&gt;0),COUNTIF(ListDatesInDatabase,BT$14),"")</f>
        <v/>
      </c>
      <c r="BU22" s="49" t="str">
        <f>IF(AND(BU$12=0,OR($F$5=Settings!$AK$7,$F$5=Settings!$AK$8),COUNTIF(ListDatesInDatabase,BU$14)&gt;0),COUNTIF(ListDatesInDatabase,BU$14),"")</f>
        <v/>
      </c>
      <c r="BV22" s="49" t="str">
        <f>IF(AND(BV$12=0,OR($F$5=Settings!$AK$7,$F$5=Settings!$AK$8),COUNTIF(ListDatesInDatabase,BV$14)&gt;0),COUNTIF(ListDatesInDatabase,BV$14),"")</f>
        <v/>
      </c>
      <c r="BW22" s="49" t="str">
        <f>IF(AND(BW$12=0,OR($F$5=Settings!$AK$7,$F$5=Settings!$AK$8),COUNTIF(ListDatesInDatabase,BW$14)&gt;0),COUNTIF(ListDatesInDatabase,BW$14),"")</f>
        <v/>
      </c>
      <c r="BX22" s="49" t="str">
        <f>IF(AND(BX$12=0,OR($F$5=Settings!$AK$7,$F$5=Settings!$AK$8),COUNTIF(ListDatesInDatabase,BX$14)&gt;0),COUNTIF(ListDatesInDatabase,BX$14),"")</f>
        <v/>
      </c>
      <c r="BY22" s="49" t="str">
        <f>IF(AND(BY$12=0,OR($F$5=Settings!$AK$7,$F$5=Settings!$AK$8),COUNTIF(ListDatesInDatabase,BY$14)&gt;0),COUNTIF(ListDatesInDatabase,BY$14),"")</f>
        <v/>
      </c>
      <c r="BZ22" s="49" t="str">
        <f>IF(AND(BZ$12=0,OR($F$5=Settings!$AK$7,$F$5=Settings!$AK$8),COUNTIF(ListDatesInDatabase,BZ$14)&gt;0),COUNTIF(ListDatesInDatabase,BZ$14),"")</f>
        <v/>
      </c>
      <c r="CA22" s="49" t="str">
        <f>IF(AND(CA$12=0,OR($F$5=Settings!$AK$7,$F$5=Settings!$AK$8),COUNTIF(ListDatesInDatabase,CA$14)&gt;0),COUNTIF(ListDatesInDatabase,CA$14),"")</f>
        <v/>
      </c>
      <c r="CB22" s="49" t="str">
        <f>IF(AND(CB$12=0,OR($F$5=Settings!$AK$7,$F$5=Settings!$AK$8),COUNTIF(ListDatesInDatabase,CB$14)&gt;0),COUNTIF(ListDatesInDatabase,CB$14),"")</f>
        <v/>
      </c>
      <c r="CC22" s="49" t="str">
        <f>IF(AND(CC$12=0,OR($F$5=Settings!$AK$7,$F$5=Settings!$AK$8),COUNTIF(ListDatesInDatabase,CC$14)&gt;0),COUNTIF(ListDatesInDatabase,CC$14),"")</f>
        <v/>
      </c>
      <c r="CD22" s="49" t="str">
        <f>IF(AND(CD$12=0,OR($F$5=Settings!$AK$7,$F$5=Settings!$AK$8),COUNTIF(ListDatesInDatabase,CD$14)&gt;0),COUNTIF(ListDatesInDatabase,CD$14),"")</f>
        <v/>
      </c>
      <c r="CE22" s="49" t="str">
        <f>IF(AND(CE$12=0,OR($F$5=Settings!$AK$7,$F$5=Settings!$AK$8),COUNTIF(ListDatesInDatabase,CE$14)&gt;0),COUNTIF(ListDatesInDatabase,CE$14),"")</f>
        <v/>
      </c>
      <c r="CF22" s="49" t="str">
        <f>IF(AND(CF$12=0,OR($F$5=Settings!$AK$7,$F$5=Settings!$AK$8),COUNTIF(ListDatesInDatabase,CF$14)&gt;0),COUNTIF(ListDatesInDatabase,CF$14),"")</f>
        <v/>
      </c>
      <c r="CG22" s="49" t="str">
        <f>IF(AND(CG$12=0,OR($F$5=Settings!$AK$7,$F$5=Settings!$AK$8),COUNTIF(ListDatesInDatabase,CG$14)&gt;0),COUNTIF(ListDatesInDatabase,CG$14),"")</f>
        <v/>
      </c>
      <c r="CH22" s="49" t="str">
        <f>IF(AND(CH$12=0,OR($F$5=Settings!$AK$7,$F$5=Settings!$AK$8),COUNTIF(ListDatesInDatabase,CH$14)&gt;0),COUNTIF(ListDatesInDatabase,CH$14),"")</f>
        <v/>
      </c>
      <c r="CI22" s="49" t="str">
        <f>IF(AND(CI$12=0,OR($F$5=Settings!$AK$7,$F$5=Settings!$AK$8),COUNTIF(ListDatesInDatabase,CI$14)&gt;0),COUNTIF(ListDatesInDatabase,CI$14),"")</f>
        <v/>
      </c>
      <c r="CJ22" s="49" t="str">
        <f>IF(AND(CJ$12=0,OR($F$5=Settings!$AK$7,$F$5=Settings!$AK$8),COUNTIF(ListDatesInDatabase,CJ$14)&gt;0),COUNTIF(ListDatesInDatabase,CJ$14),"")</f>
        <v/>
      </c>
      <c r="CK22" s="49" t="str">
        <f>IF(AND(CK$12=0,OR($F$5=Settings!$AK$7,$F$5=Settings!$AK$8),COUNTIF(ListDatesInDatabase,CK$14)&gt;0),COUNTIF(ListDatesInDatabase,CK$14),"")</f>
        <v/>
      </c>
      <c r="CL22" s="49" t="str">
        <f>IF(AND(CL$12=0,OR($F$5=Settings!$AK$7,$F$5=Settings!$AK$8),COUNTIF(ListDatesInDatabase,CL$14)&gt;0),COUNTIF(ListDatesInDatabase,CL$14),"")</f>
        <v/>
      </c>
      <c r="CM22" s="49" t="str">
        <f>IF(AND(CM$12=0,OR($F$5=Settings!$AK$7,$F$5=Settings!$AK$8),COUNTIF(ListDatesInDatabase,CM$14)&gt;0),COUNTIF(ListDatesInDatabase,CM$14),"")</f>
        <v/>
      </c>
      <c r="CN22" s="49" t="str">
        <f>IF(AND(CN$12=0,OR($F$5=Settings!$AK$7,$F$5=Settings!$AK$8),COUNTIF(ListDatesInDatabase,CN$14)&gt;0),COUNTIF(ListDatesInDatabase,CN$14),"")</f>
        <v/>
      </c>
      <c r="CO22" s="49" t="str">
        <f>IF(AND(CO$12=0,OR($F$5=Settings!$AK$7,$F$5=Settings!$AK$8),COUNTIF(ListDatesInDatabase,CO$14)&gt;0),COUNTIF(ListDatesInDatabase,CO$14),"")</f>
        <v/>
      </c>
      <c r="CP22" s="49" t="str">
        <f>IF(AND(CP$12=0,OR($F$5=Settings!$AK$7,$F$5=Settings!$AK$8),COUNTIF(ListDatesInDatabase,CP$14)&gt;0),COUNTIF(ListDatesInDatabase,CP$14),"")</f>
        <v/>
      </c>
      <c r="CQ22" s="49" t="str">
        <f>IF(AND(CQ$12=0,OR($F$5=Settings!$AK$7,$F$5=Settings!$AK$8),COUNTIF(ListDatesInDatabase,CQ$14)&gt;0),COUNTIF(ListDatesInDatabase,CQ$14),"")</f>
        <v/>
      </c>
      <c r="CR22" s="49" t="str">
        <f>IF(AND(CR$12=0,OR($F$5=Settings!$AK$7,$F$5=Settings!$AK$8),COUNTIF(ListDatesInDatabase,CR$14)&gt;0),COUNTIF(ListDatesInDatabase,CR$14),"")</f>
        <v/>
      </c>
      <c r="CS22" s="49" t="str">
        <f>IF(AND(CS$12=0,OR($F$5=Settings!$AK$7,$F$5=Settings!$AK$8),COUNTIF(ListDatesInDatabase,CS$14)&gt;0),COUNTIF(ListDatesInDatabase,CS$14),"")</f>
        <v/>
      </c>
      <c r="CT22" s="49" t="str">
        <f>IF(AND(CT$12=0,OR($F$5=Settings!$AK$7,$F$5=Settings!$AK$8),COUNTIF(ListDatesInDatabase,CT$14)&gt;0),COUNTIF(ListDatesInDatabase,CT$14),"")</f>
        <v/>
      </c>
      <c r="CU22" s="49" t="str">
        <f>IF(AND(CU$12=0,OR($F$5=Settings!$AK$7,$F$5=Settings!$AK$8),COUNTIF(ListDatesInDatabase,CU$14)&gt;0),COUNTIF(ListDatesInDatabase,CU$14),"")</f>
        <v/>
      </c>
      <c r="CV22" s="49" t="str">
        <f>IF(AND(CV$12=0,OR($F$5=Settings!$AK$7,$F$5=Settings!$AK$8),COUNTIF(ListDatesInDatabase,CV$14)&gt;0),COUNTIF(ListDatesInDatabase,CV$14),"")</f>
        <v/>
      </c>
      <c r="CW22" s="49" t="str">
        <f>IF(AND(CW$12=0,OR($F$5=Settings!$AK$7,$F$5=Settings!$AK$8),COUNTIF(ListDatesInDatabase,CW$14)&gt;0),COUNTIF(ListDatesInDatabase,CW$14),"")</f>
        <v/>
      </c>
      <c r="CX22" s="49" t="str">
        <f>IF(AND(CX$12=0,OR($F$5=Settings!$AK$7,$F$5=Settings!$AK$8),COUNTIF(ListDatesInDatabase,CX$14)&gt;0),COUNTIF(ListDatesInDatabase,CX$14),"")</f>
        <v/>
      </c>
      <c r="CY22" s="49" t="str">
        <f>IF(AND(CY$12=0,OR($F$5=Settings!$AK$7,$F$5=Settings!$AK$8),COUNTIF(ListDatesInDatabase,CY$14)&gt;0),COUNTIF(ListDatesInDatabase,CY$14),"")</f>
        <v/>
      </c>
      <c r="CZ22" s="49" t="str">
        <f>IF(AND(CZ$12=0,OR($F$5=Settings!$AK$7,$F$5=Settings!$AK$8),COUNTIF(ListDatesInDatabase,CZ$14)&gt;0),COUNTIF(ListDatesInDatabase,CZ$14),"")</f>
        <v/>
      </c>
      <c r="DA22" s="49" t="str">
        <f>IF(AND(DA$12=0,OR($F$5=Settings!$AK$7,$F$5=Settings!$AK$8),COUNTIF(ListDatesInDatabase,DA$14)&gt;0),COUNTIF(ListDatesInDatabase,DA$14),"")</f>
        <v/>
      </c>
      <c r="DB22" s="49" t="str">
        <f>IF(AND(DB$12=0,OR($F$5=Settings!$AK$7,$F$5=Settings!$AK$8),COUNTIF(ListDatesInDatabase,DB$14)&gt;0),COUNTIF(ListDatesInDatabase,DB$14),"")</f>
        <v/>
      </c>
      <c r="DC22" s="49" t="str">
        <f>IF(AND(DC$12=0,OR($F$5=Settings!$AK$7,$F$5=Settings!$AK$8),COUNTIF(ListDatesInDatabase,DC$14)&gt;0),COUNTIF(ListDatesInDatabase,DC$14),"")</f>
        <v/>
      </c>
      <c r="DD22" s="49" t="str">
        <f>IF(AND(DD$12=0,OR($F$5=Settings!$AK$7,$F$5=Settings!$AK$8),COUNTIF(ListDatesInDatabase,DD$14)&gt;0),COUNTIF(ListDatesInDatabase,DD$14),"")</f>
        <v/>
      </c>
      <c r="DE22" s="49" t="str">
        <f>IF(AND(DE$12=0,OR($F$5=Settings!$AK$7,$F$5=Settings!$AK$8),COUNTIF(ListDatesInDatabase,DE$14)&gt;0),COUNTIF(ListDatesInDatabase,DE$14),"")</f>
        <v/>
      </c>
      <c r="DF22" s="49" t="str">
        <f>IF(AND(DF$12=0,OR($F$5=Settings!$AK$7,$F$5=Settings!$AK$8),COUNTIF(ListDatesInDatabase,DF$14)&gt;0),COUNTIF(ListDatesInDatabase,DF$14),"")</f>
        <v/>
      </c>
      <c r="DG22" s="49" t="str">
        <f>IF(AND(DG$12=0,OR($F$5=Settings!$AK$7,$F$5=Settings!$AK$8),COUNTIF(ListDatesInDatabase,DG$14)&gt;0),COUNTIF(ListDatesInDatabase,DG$14),"")</f>
        <v/>
      </c>
      <c r="DH22" s="49" t="str">
        <f>IF(AND(DH$12=0,OR($F$5=Settings!$AK$7,$F$5=Settings!$AK$8),COUNTIF(ListDatesInDatabase,DH$14)&gt;0),COUNTIF(ListDatesInDatabase,DH$14),"")</f>
        <v/>
      </c>
      <c r="DI22" s="49" t="str">
        <f>IF(AND(DI$12=0,OR($F$5=Settings!$AK$7,$F$5=Settings!$AK$8),COUNTIF(ListDatesInDatabase,DI$14)&gt;0),COUNTIF(ListDatesInDatabase,DI$14),"")</f>
        <v/>
      </c>
      <c r="DJ22" s="49" t="str">
        <f>IF(AND(DJ$12=0,OR($F$5=Settings!$AK$7,$F$5=Settings!$AK$8),COUNTIF(ListDatesInDatabase,DJ$14)&gt;0),COUNTIF(ListDatesInDatabase,DJ$14),"")</f>
        <v/>
      </c>
      <c r="DK22" s="49" t="str">
        <f>IF(AND(DK$12=0,OR($F$5=Settings!$AK$7,$F$5=Settings!$AK$8),COUNTIF(ListDatesInDatabase,DK$14)&gt;0),COUNTIF(ListDatesInDatabase,DK$14),"")</f>
        <v/>
      </c>
      <c r="DL22" s="49" t="str">
        <f>IF(AND(DL$12=0,OR($F$5=Settings!$AK$7,$F$5=Settings!$AK$8),COUNTIF(ListDatesInDatabase,DL$14)&gt;0),COUNTIF(ListDatesInDatabase,DL$14),"")</f>
        <v/>
      </c>
      <c r="DM22" s="49" t="str">
        <f>IF(AND(DM$12=0,OR($F$5=Settings!$AK$7,$F$5=Settings!$AK$8),COUNTIF(ListDatesInDatabase,DM$14)&gt;0),COUNTIF(ListDatesInDatabase,DM$14),"")</f>
        <v/>
      </c>
      <c r="DN22" s="49" t="str">
        <f>IF(AND(DN$12=0,OR($F$5=Settings!$AK$7,$F$5=Settings!$AK$8),COUNTIF(ListDatesInDatabase,DN$14)&gt;0),COUNTIF(ListDatesInDatabase,DN$14),"")</f>
        <v/>
      </c>
      <c r="DO22" s="49" t="str">
        <f>IF(AND(DO$12=0,OR($F$5=Settings!$AK$7,$F$5=Settings!$AK$8),COUNTIF(ListDatesInDatabase,DO$14)&gt;0),COUNTIF(ListDatesInDatabase,DO$14),"")</f>
        <v/>
      </c>
      <c r="DP22" s="49" t="str">
        <f>IF(AND(DP$12=0,OR($F$5=Settings!$AK$7,$F$5=Settings!$AK$8),COUNTIF(ListDatesInDatabase,DP$14)&gt;0),COUNTIF(ListDatesInDatabase,DP$14),"")</f>
        <v/>
      </c>
      <c r="DQ22" s="49" t="str">
        <f>IF(AND(DQ$12=0,OR($F$5=Settings!$AK$7,$F$5=Settings!$AK$8),COUNTIF(ListDatesInDatabase,DQ$14)&gt;0),COUNTIF(ListDatesInDatabase,DQ$14),"")</f>
        <v/>
      </c>
      <c r="DR22" s="49" t="str">
        <f>IF(AND(DR$12=0,OR($F$5=Settings!$AK$7,$F$5=Settings!$AK$8),COUNTIF(ListDatesInDatabase,DR$14)&gt;0),COUNTIF(ListDatesInDatabase,DR$14),"")</f>
        <v/>
      </c>
      <c r="DS22" s="49" t="str">
        <f>IF(AND(DS$12=0,OR($F$5=Settings!$AK$7,$F$5=Settings!$AK$8),COUNTIF(ListDatesInDatabase,DS$14)&gt;0),COUNTIF(ListDatesInDatabase,DS$14),"")</f>
        <v/>
      </c>
      <c r="DT22" s="49" t="str">
        <f>IF(AND(DT$12=0,OR($F$5=Settings!$AK$7,$F$5=Settings!$AK$8),COUNTIF(ListDatesInDatabase,DT$14)&gt;0),COUNTIF(ListDatesInDatabase,DT$14),"")</f>
        <v/>
      </c>
      <c r="DU22" s="49" t="str">
        <f>IF(AND(DU$12=0,OR($F$5=Settings!$AK$7,$F$5=Settings!$AK$8),COUNTIF(ListDatesInDatabase,DU$14)&gt;0),COUNTIF(ListDatesInDatabase,DU$14),"")</f>
        <v/>
      </c>
      <c r="DV22" s="49" t="str">
        <f>IF(AND(DV$12=0,OR($F$5=Settings!$AK$7,$F$5=Settings!$AK$8),COUNTIF(ListDatesInDatabase,DV$14)&gt;0),COUNTIF(ListDatesInDatabase,DV$14),"")</f>
        <v/>
      </c>
      <c r="DW22" s="49" t="str">
        <f>IF(AND(DW$12=0,OR($F$5=Settings!$AK$7,$F$5=Settings!$AK$8),COUNTIF(ListDatesInDatabase,DW$14)&gt;0),COUNTIF(ListDatesInDatabase,DW$14),"")</f>
        <v/>
      </c>
      <c r="DX22" s="49" t="str">
        <f>IF(AND(DX$12=0,OR($F$5=Settings!$AK$7,$F$5=Settings!$AK$8),COUNTIF(ListDatesInDatabase,DX$14)&gt;0),COUNTIF(ListDatesInDatabase,DX$14),"")</f>
        <v/>
      </c>
      <c r="DY22" s="49" t="str">
        <f>IF(AND(DY$12=0,OR($F$5=Settings!$AK$7,$F$5=Settings!$AK$8),COUNTIF(ListDatesInDatabase,DY$14)&gt;0),COUNTIF(ListDatesInDatabase,DY$14),"")</f>
        <v/>
      </c>
      <c r="DZ22" s="49" t="str">
        <f>IF(AND(DZ$12=0,OR($F$5=Settings!$AK$7,$F$5=Settings!$AK$8),COUNTIF(ListDatesInDatabase,DZ$14)&gt;0),COUNTIF(ListDatesInDatabase,DZ$14),"")</f>
        <v/>
      </c>
      <c r="EA22" s="49" t="str">
        <f>IF(AND(EA$12=0,OR($F$5=Settings!$AK$7,$F$5=Settings!$AK$8),COUNTIF(ListDatesInDatabase,EA$14)&gt;0),COUNTIF(ListDatesInDatabase,EA$14),"")</f>
        <v/>
      </c>
      <c r="EB22" s="49" t="str">
        <f>IF(AND(EB$12=0,OR($F$5=Settings!$AK$7,$F$5=Settings!$AK$8),COUNTIF(ListDatesInDatabase,EB$14)&gt;0),COUNTIF(ListDatesInDatabase,EB$14),"")</f>
        <v/>
      </c>
      <c r="EC22" s="49" t="str">
        <f>IF(AND(EC$12=0,OR($F$5=Settings!$AK$7,$F$5=Settings!$AK$8),COUNTIF(ListDatesInDatabase,EC$14)&gt;0),COUNTIF(ListDatesInDatabase,EC$14),"")</f>
        <v/>
      </c>
      <c r="ED22" s="49" t="str">
        <f>IF(AND(ED$12=0,OR($F$5=Settings!$AK$7,$F$5=Settings!$AK$8),COUNTIF(ListDatesInDatabase,ED$14)&gt;0),COUNTIF(ListDatesInDatabase,ED$14),"")</f>
        <v/>
      </c>
      <c r="EE22" s="49" t="str">
        <f>IF(AND(EE$12=0,OR($F$5=Settings!$AK$7,$F$5=Settings!$AK$8),COUNTIF(ListDatesInDatabase,EE$14)&gt;0),COUNTIF(ListDatesInDatabase,EE$14),"")</f>
        <v/>
      </c>
      <c r="EF22" s="49" t="str">
        <f>IF(AND(EF$12=0,OR($F$5=Settings!$AK$7,$F$5=Settings!$AK$8),COUNTIF(ListDatesInDatabase,EF$14)&gt;0),COUNTIF(ListDatesInDatabase,EF$14),"")</f>
        <v/>
      </c>
      <c r="EG22" s="49" t="str">
        <f>IF(AND(EG$12=0,OR($F$5=Settings!$AK$7,$F$5=Settings!$AK$8),COUNTIF(ListDatesInDatabase,EG$14)&gt;0),COUNTIF(ListDatesInDatabase,EG$14),"")</f>
        <v/>
      </c>
      <c r="EH22" s="49" t="str">
        <f>IF(AND(EH$12=0,OR($F$5=Settings!$AK$7,$F$5=Settings!$AK$8),COUNTIF(ListDatesInDatabase,EH$14)&gt;0),COUNTIF(ListDatesInDatabase,EH$14),"")</f>
        <v/>
      </c>
      <c r="EI22" s="49" t="str">
        <f>IF(AND(EI$12=0,OR($F$5=Settings!$AK$7,$F$5=Settings!$AK$8),COUNTIF(ListDatesInDatabase,EI$14)&gt;0),COUNTIF(ListDatesInDatabase,EI$14),"")</f>
        <v/>
      </c>
      <c r="EJ22" s="49" t="str">
        <f>IF(AND(EJ$12=0,OR($F$5=Settings!$AK$7,$F$5=Settings!$AK$8),COUNTIF(ListDatesInDatabase,EJ$14)&gt;0),COUNTIF(ListDatesInDatabase,EJ$14),"")</f>
        <v/>
      </c>
      <c r="EK22" s="49" t="str">
        <f>IF(AND(EK$12=0,OR($F$5=Settings!$AK$7,$F$5=Settings!$AK$8),COUNTIF(ListDatesInDatabase,EK$14)&gt;0),COUNTIF(ListDatesInDatabase,EK$14),"")</f>
        <v/>
      </c>
      <c r="EL22" s="49" t="str">
        <f>IF(AND(EL$12=0,OR($F$5=Settings!$AK$7,$F$5=Settings!$AK$8),COUNTIF(ListDatesInDatabase,EL$14)&gt;0),COUNTIF(ListDatesInDatabase,EL$14),"")</f>
        <v/>
      </c>
      <c r="EM22" s="49" t="str">
        <f>IF(AND(EM$12=0,OR($F$5=Settings!$AK$7,$F$5=Settings!$AK$8),COUNTIF(ListDatesInDatabase,EM$14)&gt;0),COUNTIF(ListDatesInDatabase,EM$14),"")</f>
        <v/>
      </c>
      <c r="EN22" s="49" t="str">
        <f>IF(AND(EN$12=0,OR($F$5=Settings!$AK$7,$F$5=Settings!$AK$8),COUNTIF(ListDatesInDatabase,EN$14)&gt;0),COUNTIF(ListDatesInDatabase,EN$14),"")</f>
        <v/>
      </c>
      <c r="EO22" s="49" t="str">
        <f>IF(AND(EO$12=0,OR($F$5=Settings!$AK$7,$F$5=Settings!$AK$8),COUNTIF(ListDatesInDatabase,EO$14)&gt;0),COUNTIF(ListDatesInDatabase,EO$14),"")</f>
        <v/>
      </c>
      <c r="EP22" s="49" t="str">
        <f>IF(AND(EP$12=0,OR($F$5=Settings!$AK$7,$F$5=Settings!$AK$8),COUNTIF(ListDatesInDatabase,EP$14)&gt;0),COUNTIF(ListDatesInDatabase,EP$14),"")</f>
        <v/>
      </c>
      <c r="EQ22" s="49" t="str">
        <f>IF(AND(EQ$12=0,OR($F$5=Settings!$AK$7,$F$5=Settings!$AK$8),COUNTIF(ListDatesInDatabase,EQ$14)&gt;0),COUNTIF(ListDatesInDatabase,EQ$14),"")</f>
        <v/>
      </c>
      <c r="ER22" s="49" t="str">
        <f>IF(AND(ER$12=0,OR($F$5=Settings!$AK$7,$F$5=Settings!$AK$8),COUNTIF(ListDatesInDatabase,ER$14)&gt;0),COUNTIF(ListDatesInDatabase,ER$14),"")</f>
        <v/>
      </c>
      <c r="ES22" s="49" t="str">
        <f>IF(AND(ES$12=0,OR($F$5=Settings!$AK$7,$F$5=Settings!$AK$8),COUNTIF(ListDatesInDatabase,ES$14)&gt;0),COUNTIF(ListDatesInDatabase,ES$14),"")</f>
        <v/>
      </c>
      <c r="ET22" s="49" t="str">
        <f>IF(AND(ET$12=0,OR($F$5=Settings!$AK$7,$F$5=Settings!$AK$8),COUNTIF(ListDatesInDatabase,ET$14)&gt;0),COUNTIF(ListDatesInDatabase,ET$14),"")</f>
        <v/>
      </c>
      <c r="EU22" s="49" t="str">
        <f>IF(AND(EU$12=0,OR($F$5=Settings!$AK$7,$F$5=Settings!$AK$8),COUNTIF(ListDatesInDatabase,EU$14)&gt;0),COUNTIF(ListDatesInDatabase,EU$14),"")</f>
        <v/>
      </c>
      <c r="EV22" s="49" t="str">
        <f>IF(AND(EV$12=0,OR($F$5=Settings!$AK$7,$F$5=Settings!$AK$8),COUNTIF(ListDatesInDatabase,EV$14)&gt;0),COUNTIF(ListDatesInDatabase,EV$14),"")</f>
        <v/>
      </c>
      <c r="EW22" s="49" t="str">
        <f>IF(AND(EW$12=0,OR($F$5=Settings!$AK$7,$F$5=Settings!$AK$8),COUNTIF(ListDatesInDatabase,EW$14)&gt;0),COUNTIF(ListDatesInDatabase,EW$14),"")</f>
        <v/>
      </c>
      <c r="EX22" s="49" t="str">
        <f>IF(AND(EX$12=0,OR($F$5=Settings!$AK$7,$F$5=Settings!$AK$8),COUNTIF(ListDatesInDatabase,EX$14)&gt;0),COUNTIF(ListDatesInDatabase,EX$14),"")</f>
        <v/>
      </c>
      <c r="EY22" s="49" t="str">
        <f>IF(AND(EY$12=0,OR($F$5=Settings!$AK$7,$F$5=Settings!$AK$8),COUNTIF(ListDatesInDatabase,EY$14)&gt;0),COUNTIF(ListDatesInDatabase,EY$14),"")</f>
        <v/>
      </c>
      <c r="EZ22" s="49" t="str">
        <f>IF(AND(EZ$12=0,OR($F$5=Settings!$AK$7,$F$5=Settings!$AK$8),COUNTIF(ListDatesInDatabase,EZ$14)&gt;0),COUNTIF(ListDatesInDatabase,EZ$14),"")</f>
        <v/>
      </c>
      <c r="FA22" s="49" t="str">
        <f>IF(AND(FA$12=0,OR($F$5=Settings!$AK$7,$F$5=Settings!$AK$8),COUNTIF(ListDatesInDatabase,FA$14)&gt;0),COUNTIF(ListDatesInDatabase,FA$14),"")</f>
        <v/>
      </c>
      <c r="FB22" s="49" t="str">
        <f>IF(AND(FB$12=0,OR($F$5=Settings!$AK$7,$F$5=Settings!$AK$8),COUNTIF(ListDatesInDatabase,FB$14)&gt;0),COUNTIF(ListDatesInDatabase,FB$14),"")</f>
        <v/>
      </c>
      <c r="FC22" s="49" t="str">
        <f>IF(AND(FC$12=0,OR($F$5=Settings!$AK$7,$F$5=Settings!$AK$8),COUNTIF(ListDatesInDatabase,FC$14)&gt;0),COUNTIF(ListDatesInDatabase,FC$14),"")</f>
        <v/>
      </c>
      <c r="FD22" s="49" t="str">
        <f>IF(AND(FD$12=0,OR($F$5=Settings!$AK$7,$F$5=Settings!$AK$8),COUNTIF(ListDatesInDatabase,FD$14)&gt;0),COUNTIF(ListDatesInDatabase,FD$14),"")</f>
        <v/>
      </c>
      <c r="FE22" s="49" t="str">
        <f>IF(AND(FE$12=0,OR($F$5=Settings!$AK$7,$F$5=Settings!$AK$8),COUNTIF(ListDatesInDatabase,FE$14)&gt;0),COUNTIF(ListDatesInDatabase,FE$14),"")</f>
        <v/>
      </c>
      <c r="FF22" s="49" t="str">
        <f>IF(AND(FF$12=0,OR($F$5=Settings!$AK$7,$F$5=Settings!$AK$8),COUNTIF(ListDatesInDatabase,FF$14)&gt;0),COUNTIF(ListDatesInDatabase,FF$14),"")</f>
        <v/>
      </c>
      <c r="FG22" s="49" t="str">
        <f>IF(AND(FG$12=0,OR($F$5=Settings!$AK$7,$F$5=Settings!$AK$8),COUNTIF(ListDatesInDatabase,FG$14)&gt;0),COUNTIF(ListDatesInDatabase,FG$14),"")</f>
        <v/>
      </c>
      <c r="FH22" s="49" t="str">
        <f>IF(AND(FH$12=0,OR($F$5=Settings!$AK$7,$F$5=Settings!$AK$8),COUNTIF(ListDatesInDatabase,FH$14)&gt;0),COUNTIF(ListDatesInDatabase,FH$14),"")</f>
        <v/>
      </c>
      <c r="FI22" s="49" t="str">
        <f>IF(AND(FI$12=0,OR($F$5=Settings!$AK$7,$F$5=Settings!$AK$8),COUNTIF(ListDatesInDatabase,FI$14)&gt;0),COUNTIF(ListDatesInDatabase,FI$14),"")</f>
        <v/>
      </c>
      <c r="FJ22" s="49" t="str">
        <f>IF(AND(FJ$12=0,OR($F$5=Settings!$AK$7,$F$5=Settings!$AK$8),COUNTIF(ListDatesInDatabase,FJ$14)&gt;0),COUNTIF(ListDatesInDatabase,FJ$14),"")</f>
        <v/>
      </c>
      <c r="FK22" s="49" t="str">
        <f>IF(AND(FK$12=0,OR($F$5=Settings!$AK$7,$F$5=Settings!$AK$8),COUNTIF(ListDatesInDatabase,FK$14)&gt;0),COUNTIF(ListDatesInDatabase,FK$14),"")</f>
        <v/>
      </c>
      <c r="FL22" s="49" t="str">
        <f>IF(AND(FL$12=0,OR($F$5=Settings!$AK$7,$F$5=Settings!$AK$8),COUNTIF(ListDatesInDatabase,FL$14)&gt;0),COUNTIF(ListDatesInDatabase,FL$14),"")</f>
        <v/>
      </c>
      <c r="FM22" s="49" t="str">
        <f>IF(AND(FM$12=0,OR($F$5=Settings!$AK$7,$F$5=Settings!$AK$8),COUNTIF(ListDatesInDatabase,FM$14)&gt;0),COUNTIF(ListDatesInDatabase,FM$14),"")</f>
        <v/>
      </c>
      <c r="FN22" s="49" t="str">
        <f>IF(AND(FN$12=0,OR($F$5=Settings!$AK$7,$F$5=Settings!$AK$8),COUNTIF(ListDatesInDatabase,FN$14)&gt;0),COUNTIF(ListDatesInDatabase,FN$14),"")</f>
        <v/>
      </c>
      <c r="FO22" s="49" t="str">
        <f>IF(AND(FO$12=0,OR($F$5=Settings!$AK$7,$F$5=Settings!$AK$8),COUNTIF(ListDatesInDatabase,FO$14)&gt;0),COUNTIF(ListDatesInDatabase,FO$14),"")</f>
        <v/>
      </c>
      <c r="FP22" s="49" t="str">
        <f>IF(AND(FP$12=0,OR($F$5=Settings!$AK$7,$F$5=Settings!$AK$8),COUNTIF(ListDatesInDatabase,FP$14)&gt;0),COUNTIF(ListDatesInDatabase,FP$14),"")</f>
        <v/>
      </c>
      <c r="FQ22" s="49" t="str">
        <f>IF(AND(FQ$12=0,OR($F$5=Settings!$AK$7,$F$5=Settings!$AK$8),COUNTIF(ListDatesInDatabase,FQ$14)&gt;0),COUNTIF(ListDatesInDatabase,FQ$14),"")</f>
        <v/>
      </c>
      <c r="FR22" s="49" t="str">
        <f>IF(AND(FR$12=0,OR($F$5=Settings!$AK$7,$F$5=Settings!$AK$8),COUNTIF(ListDatesInDatabase,FR$14)&gt;0),COUNTIF(ListDatesInDatabase,FR$14),"")</f>
        <v/>
      </c>
      <c r="FS22" s="49" t="str">
        <f>IF(AND(FS$12=0,OR($F$5=Settings!$AK$7,$F$5=Settings!$AK$8),COUNTIF(ListDatesInDatabase,FS$14)&gt;0),COUNTIF(ListDatesInDatabase,FS$14),"")</f>
        <v/>
      </c>
      <c r="FT22" s="49" t="str">
        <f>IF(AND(FT$12=0,OR($F$5=Settings!$AK$7,$F$5=Settings!$AK$8),COUNTIF(ListDatesInDatabase,FT$14)&gt;0),COUNTIF(ListDatesInDatabase,FT$14),"")</f>
        <v/>
      </c>
      <c r="FU22" s="49" t="str">
        <f>IF(AND(FU$12=0,OR($F$5=Settings!$AK$7,$F$5=Settings!$AK$8),COUNTIF(ListDatesInDatabase,FU$14)&gt;0),COUNTIF(ListDatesInDatabase,FU$14),"")</f>
        <v/>
      </c>
      <c r="FV22" s="49" t="str">
        <f>IF(AND(FV$12=0,OR($F$5=Settings!$AK$7,$F$5=Settings!$AK$8),COUNTIF(ListDatesInDatabase,FV$14)&gt;0),COUNTIF(ListDatesInDatabase,FV$14),"")</f>
        <v/>
      </c>
      <c r="FW22" s="49" t="str">
        <f>IF(AND(FW$12=0,OR($F$5=Settings!$AK$7,$F$5=Settings!$AK$8),COUNTIF(ListDatesInDatabase,FW$14)&gt;0),COUNTIF(ListDatesInDatabase,FW$14),"")</f>
        <v/>
      </c>
      <c r="FX22" s="49" t="str">
        <f>IF(AND(FX$12=0,OR($F$5=Settings!$AK$7,$F$5=Settings!$AK$8),COUNTIF(ListDatesInDatabase,FX$14)&gt;0),COUNTIF(ListDatesInDatabase,FX$14),"")</f>
        <v/>
      </c>
      <c r="FY22" s="49" t="str">
        <f>IF(AND(FY$12=0,OR($F$5=Settings!$AK$7,$F$5=Settings!$AK$8),COUNTIF(ListDatesInDatabase,FY$14)&gt;0),COUNTIF(ListDatesInDatabase,FY$14),"")</f>
        <v/>
      </c>
      <c r="FZ22" s="49" t="str">
        <f>IF(AND(FZ$12=0,OR($F$5=Settings!$AK$7,$F$5=Settings!$AK$8),COUNTIF(ListDatesInDatabase,FZ$14)&gt;0),COUNTIF(ListDatesInDatabase,FZ$14),"")</f>
        <v/>
      </c>
      <c r="GA22" s="49" t="str">
        <f>IF(AND(GA$12=0,OR($F$5=Settings!$AK$7,$F$5=Settings!$AK$8),COUNTIF(ListDatesInDatabase,GA$14)&gt;0),COUNTIF(ListDatesInDatabase,GA$14),"")</f>
        <v/>
      </c>
      <c r="GB22" s="49" t="str">
        <f>IF(AND(GB$12=0,OR($F$5=Settings!$AK$7,$F$5=Settings!$AK$8),COUNTIF(ListDatesInDatabase,GB$14)&gt;0),COUNTIF(ListDatesInDatabase,GB$14),"")</f>
        <v/>
      </c>
      <c r="GC22" s="49" t="str">
        <f>IF(AND(GC$12=0,OR($F$5=Settings!$AK$7,$F$5=Settings!$AK$8),COUNTIF(ListDatesInDatabase,GC$14)&gt;0),COUNTIF(ListDatesInDatabase,GC$14),"")</f>
        <v/>
      </c>
      <c r="GD22" s="49" t="str">
        <f>IF(AND(GD$12=0,OR($F$5=Settings!$AK$7,$F$5=Settings!$AK$8),COUNTIF(ListDatesInDatabase,GD$14)&gt;0),COUNTIF(ListDatesInDatabase,GD$14),"")</f>
        <v/>
      </c>
      <c r="GE22" s="49" t="str">
        <f>IF(AND(GE$12=0,OR($F$5=Settings!$AK$7,$F$5=Settings!$AK$8),COUNTIF(ListDatesInDatabase,GE$14)&gt;0),COUNTIF(ListDatesInDatabase,GE$14),"")</f>
        <v/>
      </c>
      <c r="GF22" s="49" t="str">
        <f>IF(AND(GF$12=0,OR($F$5=Settings!$AK$7,$F$5=Settings!$AK$8),COUNTIF(ListDatesInDatabase,GF$14)&gt;0),COUNTIF(ListDatesInDatabase,GF$14),"")</f>
        <v/>
      </c>
      <c r="GG22" s="49" t="str">
        <f>IF(AND(GG$12=0,OR($F$5=Settings!$AK$7,$F$5=Settings!$AK$8),COUNTIF(ListDatesInDatabase,GG$14)&gt;0),COUNTIF(ListDatesInDatabase,GG$14),"")</f>
        <v/>
      </c>
      <c r="GH22" s="49" t="str">
        <f>IF(AND(GH$12=0,OR($F$5=Settings!$AK$7,$F$5=Settings!$AK$8),COUNTIF(ListDatesInDatabase,GH$14)&gt;0),COUNTIF(ListDatesInDatabase,GH$14),"")</f>
        <v/>
      </c>
      <c r="GI22" s="49" t="str">
        <f>IF(AND(GI$12=0,OR($F$5=Settings!$AK$7,$F$5=Settings!$AK$8),COUNTIF(ListDatesInDatabase,GI$14)&gt;0),COUNTIF(ListDatesInDatabase,GI$14),"")</f>
        <v/>
      </c>
      <c r="GJ22" s="49" t="str">
        <f>IF(AND(GJ$12=0,OR($F$5=Settings!$AK$7,$F$5=Settings!$AK$8),COUNTIF(ListDatesInDatabase,GJ$14)&gt;0),COUNTIF(ListDatesInDatabase,GJ$14),"")</f>
        <v/>
      </c>
      <c r="GK22" s="49" t="str">
        <f>IF(AND(GK$12=0,OR($F$5=Settings!$AK$7,$F$5=Settings!$AK$8),COUNTIF(ListDatesInDatabase,GK$14)&gt;0),COUNTIF(ListDatesInDatabase,GK$14),"")</f>
        <v/>
      </c>
      <c r="GL22" s="49" t="str">
        <f>IF(AND(GL$12=0,OR($F$5=Settings!$AK$7,$F$5=Settings!$AK$8),COUNTIF(ListDatesInDatabase,GL$14)&gt;0),COUNTIF(ListDatesInDatabase,GL$14),"")</f>
        <v/>
      </c>
      <c r="GM22" s="49" t="str">
        <f>IF(AND(GM$12=0,OR($F$5=Settings!$AK$7,$F$5=Settings!$AK$8),COUNTIF(ListDatesInDatabase,GM$14)&gt;0),COUNTIF(ListDatesInDatabase,GM$14),"")</f>
        <v/>
      </c>
      <c r="GN22" s="49" t="str">
        <f>IF(AND(GN$12=0,OR($F$5=Settings!$AK$7,$F$5=Settings!$AK$8),COUNTIF(ListDatesInDatabase,GN$14)&gt;0),COUNTIF(ListDatesInDatabase,GN$14),"")</f>
        <v/>
      </c>
      <c r="GO22" s="49" t="str">
        <f>IF(AND(GO$12=0,OR($F$5=Settings!$AK$7,$F$5=Settings!$AK$8),COUNTIF(ListDatesInDatabase,GO$14)&gt;0),COUNTIF(ListDatesInDatabase,GO$14),"")</f>
        <v/>
      </c>
      <c r="GP22" s="49" t="str">
        <f>IF(AND(GP$12=0,OR($F$5=Settings!$AK$7,$F$5=Settings!$AK$8),COUNTIF(ListDatesInDatabase,GP$14)&gt;0),COUNTIF(ListDatesInDatabase,GP$14),"")</f>
        <v/>
      </c>
      <c r="GQ22" s="49" t="str">
        <f>IF(AND(GQ$12=0,OR($F$5=Settings!$AK$7,$F$5=Settings!$AK$8),COUNTIF(ListDatesInDatabase,GQ$14)&gt;0),COUNTIF(ListDatesInDatabase,GQ$14),"")</f>
        <v/>
      </c>
      <c r="GR22" s="49" t="str">
        <f>IF(AND(GR$12=0,OR($F$5=Settings!$AK$7,$F$5=Settings!$AK$8),COUNTIF(ListDatesInDatabase,GR$14)&gt;0),COUNTIF(ListDatesInDatabase,GR$14),"")</f>
        <v/>
      </c>
      <c r="GS22" s="49" t="str">
        <f>IF(AND(GS$12=0,OR($F$5=Settings!$AK$7,$F$5=Settings!$AK$8),COUNTIF(ListDatesInDatabase,GS$14)&gt;0),COUNTIF(ListDatesInDatabase,GS$14),"")</f>
        <v/>
      </c>
      <c r="GT22" s="49" t="str">
        <f>IF(AND(GT$12=0,OR($F$5=Settings!$AK$7,$F$5=Settings!$AK$8),COUNTIF(ListDatesInDatabase,GT$14)&gt;0),COUNTIF(ListDatesInDatabase,GT$14),"")</f>
        <v/>
      </c>
      <c r="GU22" s="49" t="str">
        <f>IF(AND(GU$12=0,OR($F$5=Settings!$AK$7,$F$5=Settings!$AK$8),COUNTIF(ListDatesInDatabase,GU$14)&gt;0),COUNTIF(ListDatesInDatabase,GU$14),"")</f>
        <v/>
      </c>
      <c r="GV22" s="49" t="str">
        <f>IF(AND(GV$12=0,OR($F$5=Settings!$AK$7,$F$5=Settings!$AK$8),COUNTIF(ListDatesInDatabase,GV$14)&gt;0),COUNTIF(ListDatesInDatabase,GV$14),"")</f>
        <v/>
      </c>
      <c r="GW22" s="49" t="str">
        <f>IF(AND(GW$12=0,OR($F$5=Settings!$AK$7,$F$5=Settings!$AK$8),COUNTIF(ListDatesInDatabase,GW$14)&gt;0),COUNTIF(ListDatesInDatabase,GW$14),"")</f>
        <v/>
      </c>
      <c r="GX22" s="49" t="str">
        <f>IF(AND(GX$12=0,OR($F$5=Settings!$AK$7,$F$5=Settings!$AK$8),COUNTIF(ListDatesInDatabase,GX$14)&gt;0),COUNTIF(ListDatesInDatabase,GX$14),"")</f>
        <v/>
      </c>
      <c r="GY22" s="49" t="str">
        <f>IF(AND(GY$12=0,OR($F$5=Settings!$AK$7,$F$5=Settings!$AK$8),COUNTIF(ListDatesInDatabase,GY$14)&gt;0),COUNTIF(ListDatesInDatabase,GY$14),"")</f>
        <v/>
      </c>
      <c r="GZ22" s="49" t="str">
        <f>IF(AND(GZ$12=0,OR($F$5=Settings!$AK$7,$F$5=Settings!$AK$8),COUNTIF(ListDatesInDatabase,GZ$14)&gt;0),COUNTIF(ListDatesInDatabase,GZ$14),"")</f>
        <v/>
      </c>
      <c r="HA22" s="49" t="str">
        <f>IF(AND(HA$12=0,OR($F$5=Settings!$AK$7,$F$5=Settings!$AK$8),COUNTIF(ListDatesInDatabase,HA$14)&gt;0),COUNTIF(ListDatesInDatabase,HA$14),"")</f>
        <v/>
      </c>
      <c r="HB22" s="49" t="str">
        <f>IF(AND(HB$12=0,OR($F$5=Settings!$AK$7,$F$5=Settings!$AK$8),COUNTIF(ListDatesInDatabase,HB$14)&gt;0),COUNTIF(ListDatesInDatabase,HB$14),"")</f>
        <v/>
      </c>
      <c r="HC22" s="49" t="str">
        <f>IF(AND(HC$12=0,OR($F$5=Settings!$AK$7,$F$5=Settings!$AK$8),COUNTIF(ListDatesInDatabase,HC$14)&gt;0),COUNTIF(ListDatesInDatabase,HC$14),"")</f>
        <v/>
      </c>
      <c r="HD22" s="49" t="str">
        <f>IF(AND(HD$12=0,OR($F$5=Settings!$AK$7,$F$5=Settings!$AK$8),COUNTIF(ListDatesInDatabase,HD$14)&gt;0),COUNTIF(ListDatesInDatabase,HD$14),"")</f>
        <v/>
      </c>
      <c r="HE22" s="49" t="str">
        <f>IF(AND(HE$12=0,OR($F$5=Settings!$AK$7,$F$5=Settings!$AK$8),COUNTIF(ListDatesInDatabase,HE$14)&gt;0),COUNTIF(ListDatesInDatabase,HE$14),"")</f>
        <v/>
      </c>
      <c r="HF22" s="49" t="str">
        <f>IF(AND(HF$12=0,OR($F$5=Settings!$AK$7,$F$5=Settings!$AK$8),COUNTIF(ListDatesInDatabase,HF$14)&gt;0),COUNTIF(ListDatesInDatabase,HF$14),"")</f>
        <v/>
      </c>
      <c r="HG22" s="49" t="str">
        <f>IF(AND(HG$12=0,OR($F$5=Settings!$AK$7,$F$5=Settings!$AK$8),COUNTIF(ListDatesInDatabase,HG$14)&gt;0),COUNTIF(ListDatesInDatabase,HG$14),"")</f>
        <v/>
      </c>
      <c r="HH22" s="49" t="str">
        <f>IF(AND(HH$12=0,OR($F$5=Settings!$AK$7,$F$5=Settings!$AK$8),COUNTIF(ListDatesInDatabase,HH$14)&gt;0),COUNTIF(ListDatesInDatabase,HH$14),"")</f>
        <v/>
      </c>
      <c r="HI22" s="49" t="str">
        <f>IF(AND(HI$12=0,OR($F$5=Settings!$AK$7,$F$5=Settings!$AK$8),COUNTIF(ListDatesInDatabase,HI$14)&gt;0),COUNTIF(ListDatesInDatabase,HI$14),"")</f>
        <v/>
      </c>
      <c r="HJ22" s="49" t="str">
        <f>IF(AND(HJ$12=0,OR($F$5=Settings!$AK$7,$F$5=Settings!$AK$8),COUNTIF(ListDatesInDatabase,HJ$14)&gt;0),COUNTIF(ListDatesInDatabase,HJ$14),"")</f>
        <v/>
      </c>
      <c r="HK22" s="49" t="str">
        <f>IF(AND(HK$12=0,OR($F$5=Settings!$AK$7,$F$5=Settings!$AK$8),COUNTIF(ListDatesInDatabase,HK$14)&gt;0),COUNTIF(ListDatesInDatabase,HK$14),"")</f>
        <v/>
      </c>
      <c r="HL22" s="49" t="str">
        <f>IF(AND(HL$12=0,OR($F$5=Settings!$AK$7,$F$5=Settings!$AK$8),COUNTIF(ListDatesInDatabase,HL$14)&gt;0),COUNTIF(ListDatesInDatabase,HL$14),"")</f>
        <v/>
      </c>
      <c r="HM22" s="49" t="str">
        <f>IF(AND(HM$12=0,OR($F$5=Settings!$AK$7,$F$5=Settings!$AK$8),COUNTIF(ListDatesInDatabase,HM$14)&gt;0),COUNTIF(ListDatesInDatabase,HM$14),"")</f>
        <v/>
      </c>
      <c r="HN22" s="49" t="str">
        <f>IF(AND(HN$12=0,OR($F$5=Settings!$AK$7,$F$5=Settings!$AK$8),COUNTIF(ListDatesInDatabase,HN$14)&gt;0),COUNTIF(ListDatesInDatabase,HN$14),"")</f>
        <v/>
      </c>
      <c r="HO22" s="49" t="str">
        <f>IF(AND(HO$12=0,OR($F$5=Settings!$AK$7,$F$5=Settings!$AK$8),COUNTIF(ListDatesInDatabase,HO$14)&gt;0),COUNTIF(ListDatesInDatabase,HO$14),"")</f>
        <v/>
      </c>
      <c r="HP22" s="49" t="str">
        <f>IF(AND(HP$12=0,OR($F$5=Settings!$AK$7,$F$5=Settings!$AK$8),COUNTIF(ListDatesInDatabase,HP$14)&gt;0),COUNTIF(ListDatesInDatabase,HP$14),"")</f>
        <v/>
      </c>
      <c r="HQ22" s="49" t="str">
        <f>IF(AND(HQ$12=0,OR($F$5=Settings!$AK$7,$F$5=Settings!$AK$8),COUNTIF(ListDatesInDatabase,HQ$14)&gt;0),COUNTIF(ListDatesInDatabase,HQ$14),"")</f>
        <v/>
      </c>
      <c r="HR22" s="49" t="str">
        <f>IF(AND(HR$12=0,OR($F$5=Settings!$AK$7,$F$5=Settings!$AK$8),COUNTIF(ListDatesInDatabase,HR$14)&gt;0),COUNTIF(ListDatesInDatabase,HR$14),"")</f>
        <v/>
      </c>
      <c r="HS22" s="49" t="str">
        <f>IF(AND(HS$12=0,OR($F$5=Settings!$AK$7,$F$5=Settings!$AK$8),COUNTIF(ListDatesInDatabase,HS$14)&gt;0),COUNTIF(ListDatesInDatabase,HS$14),"")</f>
        <v/>
      </c>
      <c r="HT22" s="49" t="str">
        <f>IF(AND(HT$12=0,OR($F$5=Settings!$AK$7,$F$5=Settings!$AK$8),COUNTIF(ListDatesInDatabase,HT$14)&gt;0),COUNTIF(ListDatesInDatabase,HT$14),"")</f>
        <v/>
      </c>
      <c r="HU22" s="49" t="str">
        <f>IF(AND(HU$12=0,OR($F$5=Settings!$AK$7,$F$5=Settings!$AK$8),COUNTIF(ListDatesInDatabase,HU$14)&gt;0),COUNTIF(ListDatesInDatabase,HU$14),"")</f>
        <v/>
      </c>
      <c r="HV22" s="49" t="str">
        <f>IF(AND(HV$12=0,OR($F$5=Settings!$AK$7,$F$5=Settings!$AK$8),COUNTIF(ListDatesInDatabase,HV$14)&gt;0),COUNTIF(ListDatesInDatabase,HV$14),"")</f>
        <v/>
      </c>
      <c r="HW22" s="49" t="str">
        <f>IF(AND(HW$12=0,OR($F$5=Settings!$AK$7,$F$5=Settings!$AK$8),COUNTIF(ListDatesInDatabase,HW$14)&gt;0),COUNTIF(ListDatesInDatabase,HW$14),"")</f>
        <v/>
      </c>
      <c r="HX22" s="49" t="str">
        <f>IF(AND(HX$12=0,OR($F$5=Settings!$AK$7,$F$5=Settings!$AK$8),COUNTIF(ListDatesInDatabase,HX$14)&gt;0),COUNTIF(ListDatesInDatabase,HX$14),"")</f>
        <v/>
      </c>
      <c r="HY22" s="49" t="str">
        <f>IF(AND(HY$12=0,OR($F$5=Settings!$AK$7,$F$5=Settings!$AK$8),COUNTIF(ListDatesInDatabase,HY$14)&gt;0),COUNTIF(ListDatesInDatabase,HY$14),"")</f>
        <v/>
      </c>
      <c r="HZ22" s="49" t="str">
        <f>IF(AND(HZ$12=0,OR($F$5=Settings!$AK$7,$F$5=Settings!$AK$8),COUNTIF(ListDatesInDatabase,HZ$14)&gt;0),COUNTIF(ListDatesInDatabase,HZ$14),"")</f>
        <v/>
      </c>
      <c r="IA22" s="49" t="str">
        <f>IF(AND(IA$12=0,OR($F$5=Settings!$AK$7,$F$5=Settings!$AK$8),COUNTIF(ListDatesInDatabase,IA$14)&gt;0),COUNTIF(ListDatesInDatabase,IA$14),"")</f>
        <v/>
      </c>
      <c r="IB22" s="49" t="str">
        <f>IF(AND(IB$12=0,OR($F$5=Settings!$AK$7,$F$5=Settings!$AK$8),COUNTIF(ListDatesInDatabase,IB$14)&gt;0),COUNTIF(ListDatesInDatabase,IB$14),"")</f>
        <v/>
      </c>
      <c r="IC22" s="49" t="str">
        <f>IF(AND(IC$12=0,OR($F$5=Settings!$AK$7,$F$5=Settings!$AK$8),COUNTIF(ListDatesInDatabase,IC$14)&gt;0),COUNTIF(ListDatesInDatabase,IC$14),"")</f>
        <v/>
      </c>
      <c r="ID22" s="49" t="str">
        <f>IF(AND(ID$12=0,OR($F$5=Settings!$AK$7,$F$5=Settings!$AK$8),COUNTIF(ListDatesInDatabase,ID$14)&gt;0),COUNTIF(ListDatesInDatabase,ID$14),"")</f>
        <v/>
      </c>
      <c r="IE22" s="49" t="str">
        <f>IF(AND(IE$12=0,OR($F$5=Settings!$AK$7,$F$5=Settings!$AK$8),COUNTIF(ListDatesInDatabase,IE$14)&gt;0),COUNTIF(ListDatesInDatabase,IE$14),"")</f>
        <v/>
      </c>
      <c r="IF22" s="49" t="str">
        <f>IF(AND(IF$12=0,OR($F$5=Settings!$AK$7,$F$5=Settings!$AK$8),COUNTIF(ListDatesInDatabase,IF$14)&gt;0),COUNTIF(ListDatesInDatabase,IF$14),"")</f>
        <v/>
      </c>
      <c r="IG22" s="49" t="str">
        <f>IF(AND(IG$12=0,OR($F$5=Settings!$AK$7,$F$5=Settings!$AK$8),COUNTIF(ListDatesInDatabase,IG$14)&gt;0),COUNTIF(ListDatesInDatabase,IG$14),"")</f>
        <v/>
      </c>
      <c r="IH22" s="49" t="str">
        <f>IF(AND(IH$12=0,OR($F$5=Settings!$AK$7,$F$5=Settings!$AK$8),COUNTIF(ListDatesInDatabase,IH$14)&gt;0),COUNTIF(ListDatesInDatabase,IH$14),"")</f>
        <v/>
      </c>
      <c r="II22" s="49" t="str">
        <f>IF(AND(II$12=0,OR($F$5=Settings!$AK$7,$F$5=Settings!$AK$8),COUNTIF(ListDatesInDatabase,II$14)&gt;0),COUNTIF(ListDatesInDatabase,II$14),"")</f>
        <v/>
      </c>
      <c r="IJ22" s="49" t="str">
        <f>IF(AND(IJ$12=0,OR($F$5=Settings!$AK$7,$F$5=Settings!$AK$8),COUNTIF(ListDatesInDatabase,IJ$14)&gt;0),COUNTIF(ListDatesInDatabase,IJ$14),"")</f>
        <v/>
      </c>
      <c r="IK22" s="49" t="str">
        <f>IF(AND(IK$12=0,OR($F$5=Settings!$AK$7,$F$5=Settings!$AK$8),COUNTIF(ListDatesInDatabase,IK$14)&gt;0),COUNTIF(ListDatesInDatabase,IK$14),"")</f>
        <v/>
      </c>
      <c r="IL22" s="49" t="str">
        <f>IF(AND(IL$12=0,OR($F$5=Settings!$AK$7,$F$5=Settings!$AK$8),COUNTIF(ListDatesInDatabase,IL$14)&gt;0),COUNTIF(ListDatesInDatabase,IL$14),"")</f>
        <v/>
      </c>
      <c r="IM22" s="49" t="str">
        <f>IF(AND(IM$12=0,OR($F$5=Settings!$AK$7,$F$5=Settings!$AK$8),COUNTIF(ListDatesInDatabase,IM$14)&gt;0),COUNTIF(ListDatesInDatabase,IM$14),"")</f>
        <v/>
      </c>
      <c r="IN22" s="49" t="str">
        <f>IF(AND(IN$12=0,OR($F$5=Settings!$AK$7,$F$5=Settings!$AK$8),COUNTIF(ListDatesInDatabase,IN$14)&gt;0),COUNTIF(ListDatesInDatabase,IN$14),"")</f>
        <v/>
      </c>
      <c r="IO22" s="49" t="str">
        <f>IF(AND(IO$12=0,OR($F$5=Settings!$AK$7,$F$5=Settings!$AK$8),COUNTIF(ListDatesInDatabase,IO$14)&gt;0),COUNTIF(ListDatesInDatabase,IO$14),"")</f>
        <v/>
      </c>
      <c r="IP22" s="49" t="str">
        <f>IF(AND(IP$12=0,OR($F$5=Settings!$AK$7,$F$5=Settings!$AK$8),COUNTIF(ListDatesInDatabase,IP$14)&gt;0),COUNTIF(ListDatesInDatabase,IP$14),"")</f>
        <v/>
      </c>
      <c r="IQ22" s="49" t="str">
        <f>IF(AND(IQ$12=0,OR($F$5=Settings!$AK$7,$F$5=Settings!$AK$8),COUNTIF(ListDatesInDatabase,IQ$14)&gt;0),COUNTIF(ListDatesInDatabase,IQ$14),"")</f>
        <v/>
      </c>
      <c r="IR22" s="49" t="str">
        <f>IF(AND(IR$12=0,OR($F$5=Settings!$AK$7,$F$5=Settings!$AK$8),COUNTIF(ListDatesInDatabase,IR$14)&gt;0),COUNTIF(ListDatesInDatabase,IR$14),"")</f>
        <v/>
      </c>
      <c r="IS22" s="49" t="str">
        <f>IF(AND(IS$12=0,OR($F$5=Settings!$AK$7,$F$5=Settings!$AK$8),COUNTIF(ListDatesInDatabase,IS$14)&gt;0),COUNTIF(ListDatesInDatabase,IS$14),"")</f>
        <v/>
      </c>
      <c r="IT22" s="49" t="str">
        <f>IF(AND(IT$12=0,OR($F$5=Settings!$AK$7,$F$5=Settings!$AK$8),COUNTIF(ListDatesInDatabase,IT$14)&gt;0),COUNTIF(ListDatesInDatabase,IT$14),"")</f>
        <v/>
      </c>
      <c r="IU22" s="49" t="str">
        <f>IF(AND(IU$12=0,OR($F$5=Settings!$AK$7,$F$5=Settings!$AK$8),COUNTIF(ListDatesInDatabase,IU$14)&gt;0),COUNTIF(ListDatesInDatabase,IU$14),"")</f>
        <v/>
      </c>
      <c r="IV22" s="49" t="str">
        <f>IF(AND(IV$12=0,OR($F$5=Settings!$AK$7,$F$5=Settings!$AK$8),COUNTIF(ListDatesInDatabase,IV$14)&gt;0),COUNTIF(ListDatesInDatabase,IV$14),"")</f>
        <v/>
      </c>
      <c r="IW22" s="49" t="str">
        <f>IF(AND(IW$12=0,OR($F$5=Settings!$AK$7,$F$5=Settings!$AK$8),COUNTIF(ListDatesInDatabase,IW$14)&gt;0),COUNTIF(ListDatesInDatabase,IW$14),"")</f>
        <v/>
      </c>
      <c r="IX22" s="49" t="str">
        <f>IF(AND(IX$12=0,OR($F$5=Settings!$AK$7,$F$5=Settings!$AK$8),COUNTIF(ListDatesInDatabase,IX$14)&gt;0),COUNTIF(ListDatesInDatabase,IX$14),"")</f>
        <v/>
      </c>
      <c r="IY22" s="49" t="str">
        <f>IF(AND(IY$12=0,OR($F$5=Settings!$AK$7,$F$5=Settings!$AK$8),COUNTIF(ListDatesInDatabase,IY$14)&gt;0),COUNTIF(ListDatesInDatabase,IY$14),"")</f>
        <v/>
      </c>
      <c r="IZ22" s="49" t="str">
        <f>IF(AND(IZ$12=0,OR($F$5=Settings!$AK$7,$F$5=Settings!$AK$8),COUNTIF(ListDatesInDatabase,IZ$14)&gt;0),COUNTIF(ListDatesInDatabase,IZ$14),"")</f>
        <v/>
      </c>
      <c r="JA22" s="49" t="str">
        <f>IF(AND(JA$12=0,OR($F$5=Settings!$AK$7,$F$5=Settings!$AK$8),COUNTIF(ListDatesInDatabase,JA$14)&gt;0),COUNTIF(ListDatesInDatabase,JA$14),"")</f>
        <v/>
      </c>
      <c r="JB22" s="49" t="str">
        <f>IF(AND(JB$12=0,OR($F$5=Settings!$AK$7,$F$5=Settings!$AK$8),COUNTIF(ListDatesInDatabase,JB$14)&gt;0),COUNTIF(ListDatesInDatabase,JB$14),"")</f>
        <v/>
      </c>
      <c r="JC22" s="49" t="str">
        <f>IF(AND(JC$12=0,OR($F$5=Settings!$AK$7,$F$5=Settings!$AK$8),COUNTIF(ListDatesInDatabase,JC$14)&gt;0),COUNTIF(ListDatesInDatabase,JC$14),"")</f>
        <v/>
      </c>
      <c r="JD22" s="49" t="str">
        <f>IF(AND(JD$12=0,OR($F$5=Settings!$AK$7,$F$5=Settings!$AK$8),COUNTIF(ListDatesInDatabase,JD$14)&gt;0),COUNTIF(ListDatesInDatabase,JD$14),"")</f>
        <v/>
      </c>
      <c r="JE22" s="49" t="str">
        <f>IF(AND(JE$12=0,OR($F$5=Settings!$AK$7,$F$5=Settings!$AK$8),COUNTIF(ListDatesInDatabase,JE$14)&gt;0),COUNTIF(ListDatesInDatabase,JE$14),"")</f>
        <v/>
      </c>
      <c r="JF22" s="49" t="str">
        <f>IF(AND(JF$12=0,OR($F$5=Settings!$AK$7,$F$5=Settings!$AK$8),COUNTIF(ListDatesInDatabase,JF$14)&gt;0),COUNTIF(ListDatesInDatabase,JF$14),"")</f>
        <v/>
      </c>
      <c r="JG22" s="49" t="str">
        <f>IF(AND(JG$12=0,OR($F$5=Settings!$AK$7,$F$5=Settings!$AK$8),COUNTIF(ListDatesInDatabase,JG$14)&gt;0),COUNTIF(ListDatesInDatabase,JG$14),"")</f>
        <v/>
      </c>
      <c r="JH22" s="49" t="str">
        <f>IF(AND(JH$12=0,OR($F$5=Settings!$AK$7,$F$5=Settings!$AK$8),COUNTIF(ListDatesInDatabase,JH$14)&gt;0),COUNTIF(ListDatesInDatabase,JH$14),"")</f>
        <v/>
      </c>
      <c r="JI22" s="49" t="str">
        <f>IF(AND(JI$12=0,OR($F$5=Settings!$AK$7,$F$5=Settings!$AK$8),COUNTIF(ListDatesInDatabase,JI$14)&gt;0),COUNTIF(ListDatesInDatabase,JI$14),"")</f>
        <v/>
      </c>
      <c r="JJ22" s="49" t="str">
        <f>IF(AND(JJ$12=0,OR($F$5=Settings!$AK$7,$F$5=Settings!$AK$8),COUNTIF(ListDatesInDatabase,JJ$14)&gt;0),COUNTIF(ListDatesInDatabase,JJ$14),"")</f>
        <v/>
      </c>
      <c r="JK22" s="49" t="str">
        <f>IF(AND(JK$12=0,OR($F$5=Settings!$AK$7,$F$5=Settings!$AK$8),COUNTIF(ListDatesInDatabase,JK$14)&gt;0),COUNTIF(ListDatesInDatabase,JK$14),"")</f>
        <v/>
      </c>
      <c r="JL22" s="49" t="str">
        <f>IF(AND(JL$12=0,OR($F$5=Settings!$AK$7,$F$5=Settings!$AK$8),COUNTIF(ListDatesInDatabase,JL$14)&gt;0),COUNTIF(ListDatesInDatabase,JL$14),"")</f>
        <v/>
      </c>
      <c r="JM22" s="49" t="str">
        <f>IF(AND(JM$12=0,OR($F$5=Settings!$AK$7,$F$5=Settings!$AK$8),COUNTIF(ListDatesInDatabase,JM$14)&gt;0),COUNTIF(ListDatesInDatabase,JM$14),"")</f>
        <v/>
      </c>
      <c r="JN22" s="49" t="str">
        <f>IF(AND(JN$12=0,OR($F$5=Settings!$AK$7,$F$5=Settings!$AK$8),COUNTIF(ListDatesInDatabase,JN$14)&gt;0),COUNTIF(ListDatesInDatabase,JN$14),"")</f>
        <v/>
      </c>
      <c r="JO22" s="49" t="str">
        <f>IF(AND(JO$12=0,OR($F$5=Settings!$AK$7,$F$5=Settings!$AK$8),COUNTIF(ListDatesInDatabase,JO$14)&gt;0),COUNTIF(ListDatesInDatabase,JO$14),"")</f>
        <v/>
      </c>
      <c r="JP22" s="49" t="str">
        <f>IF(AND(JP$12=0,OR($F$5=Settings!$AK$7,$F$5=Settings!$AK$8),COUNTIF(ListDatesInDatabase,JP$14)&gt;0),COUNTIF(ListDatesInDatabase,JP$14),"")</f>
        <v/>
      </c>
      <c r="JQ22" s="49" t="str">
        <f>IF(AND(JQ$12=0,OR($F$5=Settings!$AK$7,$F$5=Settings!$AK$8),COUNTIF(ListDatesInDatabase,JQ$14)&gt;0),COUNTIF(ListDatesInDatabase,JQ$14),"")</f>
        <v/>
      </c>
      <c r="JR22" s="49" t="str">
        <f>IF(AND(JR$12=0,OR($F$5=Settings!$AK$7,$F$5=Settings!$AK$8),COUNTIF(ListDatesInDatabase,JR$14)&gt;0),COUNTIF(ListDatesInDatabase,JR$14),"")</f>
        <v/>
      </c>
      <c r="JS22" s="49" t="str">
        <f>IF(AND(JS$12=0,OR($F$5=Settings!$AK$7,$F$5=Settings!$AK$8),COUNTIF(ListDatesInDatabase,JS$14)&gt;0),COUNTIF(ListDatesInDatabase,JS$14),"")</f>
        <v/>
      </c>
      <c r="JT22" s="49" t="str">
        <f>IF(AND(JT$12=0,OR($F$5=Settings!$AK$7,$F$5=Settings!$AK$8),COUNTIF(ListDatesInDatabase,JT$14)&gt;0),COUNTIF(ListDatesInDatabase,JT$14),"")</f>
        <v/>
      </c>
      <c r="JU22" s="49" t="str">
        <f>IF(AND(JU$12=0,OR($F$5=Settings!$AK$7,$F$5=Settings!$AK$8),COUNTIF(ListDatesInDatabase,JU$14)&gt;0),COUNTIF(ListDatesInDatabase,JU$14),"")</f>
        <v/>
      </c>
      <c r="JV22" s="49" t="str">
        <f>IF(AND(JV$12=0,OR($F$5=Settings!$AK$7,$F$5=Settings!$AK$8),COUNTIF(ListDatesInDatabase,JV$14)&gt;0),COUNTIF(ListDatesInDatabase,JV$14),"")</f>
        <v/>
      </c>
      <c r="JW22" s="49" t="str">
        <f>IF(AND(JW$12=0,OR($F$5=Settings!$AK$7,$F$5=Settings!$AK$8),COUNTIF(ListDatesInDatabase,JW$14)&gt;0),COUNTIF(ListDatesInDatabase,JW$14),"")</f>
        <v/>
      </c>
      <c r="JX22" s="49" t="str">
        <f>IF(AND(JX$12=0,OR($F$5=Settings!$AK$7,$F$5=Settings!$AK$8),COUNTIF(ListDatesInDatabase,JX$14)&gt;0),COUNTIF(ListDatesInDatabase,JX$14),"")</f>
        <v/>
      </c>
      <c r="JY22" s="49" t="str">
        <f>IF(AND(JY$12=0,OR($F$5=Settings!$AK$7,$F$5=Settings!$AK$8),COUNTIF(ListDatesInDatabase,JY$14)&gt;0),COUNTIF(ListDatesInDatabase,JY$14),"")</f>
        <v/>
      </c>
      <c r="JZ22" s="49" t="str">
        <f>IF(AND(JZ$12=0,OR($F$5=Settings!$AK$7,$F$5=Settings!$AK$8),COUNTIF(ListDatesInDatabase,JZ$14)&gt;0),COUNTIF(ListDatesInDatabase,JZ$14),"")</f>
        <v/>
      </c>
      <c r="KA22" s="49" t="str">
        <f>IF(AND(KA$12=0,OR($F$5=Settings!$AK$7,$F$5=Settings!$AK$8),COUNTIF(ListDatesInDatabase,KA$14)&gt;0),COUNTIF(ListDatesInDatabase,KA$14),"")</f>
        <v/>
      </c>
      <c r="KB22" s="49" t="str">
        <f>IF(AND(KB$12=0,OR($F$5=Settings!$AK$7,$F$5=Settings!$AK$8),COUNTIF(ListDatesInDatabase,KB$14)&gt;0),COUNTIF(ListDatesInDatabase,KB$14),"")</f>
        <v/>
      </c>
      <c r="KC22" s="49" t="str">
        <f>IF(AND(KC$12=0,OR($F$5=Settings!$AK$7,$F$5=Settings!$AK$8),COUNTIF(ListDatesInDatabase,KC$14)&gt;0),COUNTIF(ListDatesInDatabase,KC$14),"")</f>
        <v/>
      </c>
      <c r="KD22" s="49" t="str">
        <f>IF(AND(KD$12=0,OR($F$5=Settings!$AK$7,$F$5=Settings!$AK$8),COUNTIF(ListDatesInDatabase,KD$14)&gt;0),COUNTIF(ListDatesInDatabase,KD$14),"")</f>
        <v/>
      </c>
      <c r="KE22" s="49" t="str">
        <f>IF(AND(KE$12=0,OR($F$5=Settings!$AK$7,$F$5=Settings!$AK$8),COUNTIF(ListDatesInDatabase,KE$14)&gt;0),COUNTIF(ListDatesInDatabase,KE$14),"")</f>
        <v/>
      </c>
      <c r="KF22" s="49" t="str">
        <f>IF(AND(KF$12=0,OR($F$5=Settings!$AK$7,$F$5=Settings!$AK$8),COUNTIF(ListDatesInDatabase,KF$14)&gt;0),COUNTIF(ListDatesInDatabase,KF$14),"")</f>
        <v/>
      </c>
      <c r="KG22" s="49" t="str">
        <f>IF(AND(KG$12=0,OR($F$5=Settings!$AK$7,$F$5=Settings!$AK$8),COUNTIF(ListDatesInDatabase,KG$14)&gt;0),COUNTIF(ListDatesInDatabase,KG$14),"")</f>
        <v/>
      </c>
      <c r="KH22" s="49" t="str">
        <f>IF(AND(KH$12=0,OR($F$5=Settings!$AK$7,$F$5=Settings!$AK$8),COUNTIF(ListDatesInDatabase,KH$14)&gt;0),COUNTIF(ListDatesInDatabase,KH$14),"")</f>
        <v/>
      </c>
      <c r="KI22" s="49" t="str">
        <f>IF(AND(KI$12=0,OR($F$5=Settings!$AK$7,$F$5=Settings!$AK$8),COUNTIF(ListDatesInDatabase,KI$14)&gt;0),COUNTIF(ListDatesInDatabase,KI$14),"")</f>
        <v/>
      </c>
      <c r="KJ22" s="49" t="str">
        <f>IF(AND(KJ$12=0,OR($F$5=Settings!$AK$7,$F$5=Settings!$AK$8),COUNTIF(ListDatesInDatabase,KJ$14)&gt;0),COUNTIF(ListDatesInDatabase,KJ$14),"")</f>
        <v/>
      </c>
      <c r="KK22" s="49" t="str">
        <f>IF(AND(KK$12=0,OR($F$5=Settings!$AK$7,$F$5=Settings!$AK$8),COUNTIF(ListDatesInDatabase,KK$14)&gt;0),COUNTIF(ListDatesInDatabase,KK$14),"")</f>
        <v/>
      </c>
      <c r="KL22" s="49" t="str">
        <f>IF(AND(KL$12=0,OR($F$5=Settings!$AK$7,$F$5=Settings!$AK$8),COUNTIF(ListDatesInDatabase,KL$14)&gt;0),COUNTIF(ListDatesInDatabase,KL$14),"")</f>
        <v/>
      </c>
      <c r="KM22" s="49" t="str">
        <f>IF(AND(KM$12=0,OR($F$5=Settings!$AK$7,$F$5=Settings!$AK$8),COUNTIF(ListDatesInDatabase,KM$14)&gt;0),COUNTIF(ListDatesInDatabase,KM$14),"")</f>
        <v/>
      </c>
      <c r="KN22" s="49" t="str">
        <f>IF(AND(KN$12=0,OR($F$5=Settings!$AK$7,$F$5=Settings!$AK$8),COUNTIF(ListDatesInDatabase,KN$14)&gt;0),COUNTIF(ListDatesInDatabase,KN$14),"")</f>
        <v/>
      </c>
      <c r="KO22" s="49" t="str">
        <f>IF(AND(KO$12=0,OR($F$5=Settings!$AK$7,$F$5=Settings!$AK$8),COUNTIF(ListDatesInDatabase,KO$14)&gt;0),COUNTIF(ListDatesInDatabase,KO$14),"")</f>
        <v/>
      </c>
      <c r="KP22" s="49" t="str">
        <f>IF(AND(KP$12=0,OR($F$5=Settings!$AK$7,$F$5=Settings!$AK$8),COUNTIF(ListDatesInDatabase,KP$14)&gt;0),COUNTIF(ListDatesInDatabase,KP$14),"")</f>
        <v/>
      </c>
      <c r="KQ22" s="49" t="str">
        <f>IF(AND(KQ$12=0,OR($F$5=Settings!$AK$7,$F$5=Settings!$AK$8),COUNTIF(ListDatesInDatabase,KQ$14)&gt;0),COUNTIF(ListDatesInDatabase,KQ$14),"")</f>
        <v/>
      </c>
      <c r="KR22" s="49" t="str">
        <f>IF(AND(KR$12=0,OR($F$5=Settings!$AK$7,$F$5=Settings!$AK$8),COUNTIF(ListDatesInDatabase,KR$14)&gt;0),COUNTIF(ListDatesInDatabase,KR$14),"")</f>
        <v/>
      </c>
      <c r="KS22" s="49" t="str">
        <f>IF(AND(KS$12=0,OR($F$5=Settings!$AK$7,$F$5=Settings!$AK$8),COUNTIF(ListDatesInDatabase,KS$14)&gt;0),COUNTIF(ListDatesInDatabase,KS$14),"")</f>
        <v/>
      </c>
      <c r="KT22" s="49" t="str">
        <f>IF(AND(KT$12=0,OR($F$5=Settings!$AK$7,$F$5=Settings!$AK$8),COUNTIF(ListDatesInDatabase,KT$14)&gt;0),COUNTIF(ListDatesInDatabase,KT$14),"")</f>
        <v/>
      </c>
      <c r="KU22" s="49" t="str">
        <f>IF(AND(KU$12=0,OR($F$5=Settings!$AK$7,$F$5=Settings!$AK$8),COUNTIF(ListDatesInDatabase,KU$14)&gt;0),COUNTIF(ListDatesInDatabase,KU$14),"")</f>
        <v/>
      </c>
      <c r="KV22" s="49" t="str">
        <f>IF(AND(KV$12=0,OR($F$5=Settings!$AK$7,$F$5=Settings!$AK$8),COUNTIF(ListDatesInDatabase,KV$14)&gt;0),COUNTIF(ListDatesInDatabase,KV$14),"")</f>
        <v/>
      </c>
      <c r="KW22" s="49" t="str">
        <f>IF(AND(KW$12=0,OR($F$5=Settings!$AK$7,$F$5=Settings!$AK$8),COUNTIF(ListDatesInDatabase,KW$14)&gt;0),COUNTIF(ListDatesInDatabase,KW$14),"")</f>
        <v/>
      </c>
      <c r="KX22" s="49" t="str">
        <f>IF(AND(KX$12=0,OR($F$5=Settings!$AK$7,$F$5=Settings!$AK$8),COUNTIF(ListDatesInDatabase,KX$14)&gt;0),COUNTIF(ListDatesInDatabase,KX$14),"")</f>
        <v/>
      </c>
      <c r="KY22" s="49" t="str">
        <f>IF(AND(KY$12=0,OR($F$5=Settings!$AK$7,$F$5=Settings!$AK$8),COUNTIF(ListDatesInDatabase,KY$14)&gt;0),COUNTIF(ListDatesInDatabase,KY$14),"")</f>
        <v/>
      </c>
      <c r="KZ22" s="49" t="str">
        <f>IF(AND(KZ$12=0,OR($F$5=Settings!$AK$7,$F$5=Settings!$AK$8),COUNTIF(ListDatesInDatabase,KZ$14)&gt;0),COUNTIF(ListDatesInDatabase,KZ$14),"")</f>
        <v/>
      </c>
      <c r="LA22" s="49" t="str">
        <f>IF(AND(LA$12=0,OR($F$5=Settings!$AK$7,$F$5=Settings!$AK$8),COUNTIF(ListDatesInDatabase,LA$14)&gt;0),COUNTIF(ListDatesInDatabase,LA$14),"")</f>
        <v/>
      </c>
      <c r="LB22" s="49" t="str">
        <f>IF(AND(LB$12=0,OR($F$5=Settings!$AK$7,$F$5=Settings!$AK$8),COUNTIF(ListDatesInDatabase,LB$14)&gt;0),COUNTIF(ListDatesInDatabase,LB$14),"")</f>
        <v/>
      </c>
      <c r="LC22" s="49" t="str">
        <f>IF(AND(LC$12=0,OR($F$5=Settings!$AK$7,$F$5=Settings!$AK$8),COUNTIF(ListDatesInDatabase,LC$14)&gt;0),COUNTIF(ListDatesInDatabase,LC$14),"")</f>
        <v/>
      </c>
      <c r="LD22" s="49" t="str">
        <f>IF(AND(LD$12=0,OR($F$5=Settings!$AK$7,$F$5=Settings!$AK$8),COUNTIF(ListDatesInDatabase,LD$14)&gt;0),COUNTIF(ListDatesInDatabase,LD$14),"")</f>
        <v/>
      </c>
      <c r="LE22" s="49" t="str">
        <f>IF(AND(LE$12=0,OR($F$5=Settings!$AK$7,$F$5=Settings!$AK$8),COUNTIF(ListDatesInDatabase,LE$14)&gt;0),COUNTIF(ListDatesInDatabase,LE$14),"")</f>
        <v/>
      </c>
      <c r="LF22" s="49" t="str">
        <f>IF(AND(LF$12=0,OR($F$5=Settings!$AK$7,$F$5=Settings!$AK$8),COUNTIF(ListDatesInDatabase,LF$14)&gt;0),COUNTIF(ListDatesInDatabase,LF$14),"")</f>
        <v/>
      </c>
      <c r="LG22" s="49" t="str">
        <f>IF(AND(LG$12=0,OR($F$5=Settings!$AK$7,$F$5=Settings!$AK$8),COUNTIF(ListDatesInDatabase,LG$14)&gt;0),COUNTIF(ListDatesInDatabase,LG$14),"")</f>
        <v/>
      </c>
      <c r="LH22" s="49" t="str">
        <f>IF(AND(LH$12=0,OR($F$5=Settings!$AK$7,$F$5=Settings!$AK$8),COUNTIF(ListDatesInDatabase,LH$14)&gt;0),COUNTIF(ListDatesInDatabase,LH$14),"")</f>
        <v/>
      </c>
      <c r="LI22" s="49" t="str">
        <f>IF(AND(LI$12=0,OR($F$5=Settings!$AK$7,$F$5=Settings!$AK$8),COUNTIF(ListDatesInDatabase,LI$14)&gt;0),COUNTIF(ListDatesInDatabase,LI$14),"")</f>
        <v/>
      </c>
      <c r="LJ22" s="49" t="str">
        <f>IF(AND(LJ$12=0,OR($F$5=Settings!$AK$7,$F$5=Settings!$AK$8),COUNTIF(ListDatesInDatabase,LJ$14)&gt;0),COUNTIF(ListDatesInDatabase,LJ$14),"")</f>
        <v/>
      </c>
      <c r="LK22" s="49" t="str">
        <f>IF(AND(LK$12=0,OR($F$5=Settings!$AK$7,$F$5=Settings!$AK$8),COUNTIF(ListDatesInDatabase,LK$14)&gt;0),COUNTIF(ListDatesInDatabase,LK$14),"")</f>
        <v/>
      </c>
      <c r="LL22" s="49" t="str">
        <f>IF(AND(LL$12=0,OR($F$5=Settings!$AK$7,$F$5=Settings!$AK$8),COUNTIF(ListDatesInDatabase,LL$14)&gt;0),COUNTIF(ListDatesInDatabase,LL$14),"")</f>
        <v/>
      </c>
      <c r="LM22" s="49" t="str">
        <f>IF(AND(LM$12=0,OR($F$5=Settings!$AK$7,$F$5=Settings!$AK$8),COUNTIF(ListDatesInDatabase,LM$14)&gt;0),COUNTIF(ListDatesInDatabase,LM$14),"")</f>
        <v/>
      </c>
      <c r="LN22" s="49" t="str">
        <f>IF(AND(LN$12=0,OR($F$5=Settings!$AK$7,$F$5=Settings!$AK$8),COUNTIF(ListDatesInDatabase,LN$14)&gt;0),COUNTIF(ListDatesInDatabase,LN$14),"")</f>
        <v/>
      </c>
      <c r="LO22" s="49" t="str">
        <f>IF(AND(LO$12=0,OR($F$5=Settings!$AK$7,$F$5=Settings!$AK$8),COUNTIF(ListDatesInDatabase,LO$14)&gt;0),COUNTIF(ListDatesInDatabase,LO$14),"")</f>
        <v/>
      </c>
      <c r="LP22" s="49" t="str">
        <f>IF(AND(LP$12=0,OR($F$5=Settings!$AK$7,$F$5=Settings!$AK$8),COUNTIF(ListDatesInDatabase,LP$14)&gt;0),COUNTIF(ListDatesInDatabase,LP$14),"")</f>
        <v/>
      </c>
      <c r="LQ22" s="49" t="str">
        <f>IF(AND(LQ$12=0,OR($F$5=Settings!$AK$7,$F$5=Settings!$AK$8),COUNTIF(ListDatesInDatabase,LQ$14)&gt;0),COUNTIF(ListDatesInDatabase,LQ$14),"")</f>
        <v/>
      </c>
      <c r="LR22" s="49" t="str">
        <f>IF(AND(LR$12=0,OR($F$5=Settings!$AK$7,$F$5=Settings!$AK$8),COUNTIF(ListDatesInDatabase,LR$14)&gt;0),COUNTIF(ListDatesInDatabase,LR$14),"")</f>
        <v/>
      </c>
      <c r="LS22" s="49" t="str">
        <f>IF(AND(LS$12=0,OR($F$5=Settings!$AK$7,$F$5=Settings!$AK$8),COUNTIF(ListDatesInDatabase,LS$14)&gt;0),COUNTIF(ListDatesInDatabase,LS$14),"")</f>
        <v/>
      </c>
      <c r="LT22" s="49" t="str">
        <f>IF(AND(LT$12=0,OR($F$5=Settings!$AK$7,$F$5=Settings!$AK$8),COUNTIF(ListDatesInDatabase,LT$14)&gt;0),COUNTIF(ListDatesInDatabase,LT$14),"")</f>
        <v/>
      </c>
      <c r="LU22" s="49" t="str">
        <f>IF(AND(LU$12=0,OR($F$5=Settings!$AK$7,$F$5=Settings!$AK$8),COUNTIF(ListDatesInDatabase,LU$14)&gt;0),COUNTIF(ListDatesInDatabase,LU$14),"")</f>
        <v/>
      </c>
      <c r="LV22" s="49" t="str">
        <f>IF(AND(LV$12=0,OR($F$5=Settings!$AK$7,$F$5=Settings!$AK$8),COUNTIF(ListDatesInDatabase,LV$14)&gt;0),COUNTIF(ListDatesInDatabase,LV$14),"")</f>
        <v/>
      </c>
      <c r="LW22" s="49" t="str">
        <f>IF(AND(LW$12=0,OR($F$5=Settings!$AK$7,$F$5=Settings!$AK$8),COUNTIF(ListDatesInDatabase,LW$14)&gt;0),COUNTIF(ListDatesInDatabase,LW$14),"")</f>
        <v/>
      </c>
      <c r="LX22" s="49" t="str">
        <f>IF(AND(LX$12=0,OR($F$5=Settings!$AK$7,$F$5=Settings!$AK$8),COUNTIF(ListDatesInDatabase,LX$14)&gt;0),COUNTIF(ListDatesInDatabase,LX$14),"")</f>
        <v/>
      </c>
      <c r="LY22" s="49" t="str">
        <f>IF(AND(LY$12=0,OR($F$5=Settings!$AK$7,$F$5=Settings!$AK$8),COUNTIF(ListDatesInDatabase,LY$14)&gt;0),COUNTIF(ListDatesInDatabase,LY$14),"")</f>
        <v/>
      </c>
      <c r="LZ22" s="49" t="str">
        <f>IF(AND(LZ$12=0,OR($F$5=Settings!$AK$7,$F$5=Settings!$AK$8),COUNTIF(ListDatesInDatabase,LZ$14)&gt;0),COUNTIF(ListDatesInDatabase,LZ$14),"")</f>
        <v/>
      </c>
      <c r="MA22" s="49" t="str">
        <f>IF(AND(MA$12=0,OR($F$5=Settings!$AK$7,$F$5=Settings!$AK$8),COUNTIF(ListDatesInDatabase,MA$14)&gt;0),COUNTIF(ListDatesInDatabase,MA$14),"")</f>
        <v/>
      </c>
      <c r="MB22" s="49" t="str">
        <f>IF(AND(MB$12=0,OR($F$5=Settings!$AK$7,$F$5=Settings!$AK$8),COUNTIF(ListDatesInDatabase,MB$14)&gt;0),COUNTIF(ListDatesInDatabase,MB$14),"")</f>
        <v/>
      </c>
      <c r="MC22" s="49" t="str">
        <f>IF(AND(MC$12=0,OR($F$5=Settings!$AK$7,$F$5=Settings!$AK$8),COUNTIF(ListDatesInDatabase,MC$14)&gt;0),COUNTIF(ListDatesInDatabase,MC$14),"")</f>
        <v/>
      </c>
      <c r="MD22" s="49" t="str">
        <f>IF(AND(MD$12=0,OR($F$5=Settings!$AK$7,$F$5=Settings!$AK$8),COUNTIF(ListDatesInDatabase,MD$14)&gt;0),COUNTIF(ListDatesInDatabase,MD$14),"")</f>
        <v/>
      </c>
      <c r="ME22" s="49" t="str">
        <f>IF(AND(ME$12=0,OR($F$5=Settings!$AK$7,$F$5=Settings!$AK$8),COUNTIF(ListDatesInDatabase,ME$14)&gt;0),COUNTIF(ListDatesInDatabase,ME$14),"")</f>
        <v/>
      </c>
      <c r="MF22" s="49" t="str">
        <f>IF(AND(MF$12=0,OR($F$5=Settings!$AK$7,$F$5=Settings!$AK$8),COUNTIF(ListDatesInDatabase,MF$14)&gt;0),COUNTIF(ListDatesInDatabase,MF$14),"")</f>
        <v/>
      </c>
      <c r="MG22" s="49" t="str">
        <f>IF(AND(MG$12=0,OR($F$5=Settings!$AK$7,$F$5=Settings!$AK$8),COUNTIF(ListDatesInDatabase,MG$14)&gt;0),COUNTIF(ListDatesInDatabase,MG$14),"")</f>
        <v/>
      </c>
      <c r="MH22" s="49" t="str">
        <f>IF(AND(MH$12=0,OR($F$5=Settings!$AK$7,$F$5=Settings!$AK$8),COUNTIF(ListDatesInDatabase,MH$14)&gt;0),COUNTIF(ListDatesInDatabase,MH$14),"")</f>
        <v/>
      </c>
      <c r="MI22" s="49" t="str">
        <f>IF(AND(MI$12=0,OR($F$5=Settings!$AK$7,$F$5=Settings!$AK$8),COUNTIF(ListDatesInDatabase,MI$14)&gt;0),COUNTIF(ListDatesInDatabase,MI$14),"")</f>
        <v/>
      </c>
      <c r="MJ22" s="49" t="str">
        <f>IF(AND(MJ$12=0,OR($F$5=Settings!$AK$7,$F$5=Settings!$AK$8),COUNTIF(ListDatesInDatabase,MJ$14)&gt;0),COUNTIF(ListDatesInDatabase,MJ$14),"")</f>
        <v/>
      </c>
      <c r="MK22" s="49" t="str">
        <f>IF(AND(MK$12=0,OR($F$5=Settings!$AK$7,$F$5=Settings!$AK$8),COUNTIF(ListDatesInDatabase,MK$14)&gt;0),COUNTIF(ListDatesInDatabase,MK$14),"")</f>
        <v/>
      </c>
      <c r="ML22" s="49" t="str">
        <f>IF(AND(ML$12=0,OR($F$5=Settings!$AK$7,$F$5=Settings!$AK$8),COUNTIF(ListDatesInDatabase,ML$14)&gt;0),COUNTIF(ListDatesInDatabase,ML$14),"")</f>
        <v/>
      </c>
      <c r="MM22" s="49" t="str">
        <f>IF(AND(MM$12=0,OR($F$5=Settings!$AK$7,$F$5=Settings!$AK$8),COUNTIF(ListDatesInDatabase,MM$14)&gt;0),COUNTIF(ListDatesInDatabase,MM$14),"")</f>
        <v/>
      </c>
      <c r="MN22" s="49" t="str">
        <f>IF(AND(MN$12=0,OR($F$5=Settings!$AK$7,$F$5=Settings!$AK$8),COUNTIF(ListDatesInDatabase,MN$14)&gt;0),COUNTIF(ListDatesInDatabase,MN$14),"")</f>
        <v/>
      </c>
      <c r="MO22" s="49" t="str">
        <f>IF(AND(MO$12=0,OR($F$5=Settings!$AK$7,$F$5=Settings!$AK$8),COUNTIF(ListDatesInDatabase,MO$14)&gt;0),COUNTIF(ListDatesInDatabase,MO$14),"")</f>
        <v/>
      </c>
      <c r="MP22" s="49" t="str">
        <f>IF(AND(MP$12=0,OR($F$5=Settings!$AK$7,$F$5=Settings!$AK$8),COUNTIF(ListDatesInDatabase,MP$14)&gt;0),COUNTIF(ListDatesInDatabase,MP$14),"")</f>
        <v/>
      </c>
      <c r="MQ22" s="49" t="str">
        <f>IF(AND(MQ$12=0,OR($F$5=Settings!$AK$7,$F$5=Settings!$AK$8),COUNTIF(ListDatesInDatabase,MQ$14)&gt;0),COUNTIF(ListDatesInDatabase,MQ$14),"")</f>
        <v/>
      </c>
      <c r="MR22" s="49" t="str">
        <f>IF(AND(MR$12=0,OR($F$5=Settings!$AK$7,$F$5=Settings!$AK$8),COUNTIF(ListDatesInDatabase,MR$14)&gt;0),COUNTIF(ListDatesInDatabase,MR$14),"")</f>
        <v/>
      </c>
      <c r="MS22" s="49" t="str">
        <f>IF(AND(MS$12=0,OR($F$5=Settings!$AK$7,$F$5=Settings!$AK$8),COUNTIF(ListDatesInDatabase,MS$14)&gt;0),COUNTIF(ListDatesInDatabase,MS$14),"")</f>
        <v/>
      </c>
      <c r="MT22" s="49" t="str">
        <f>IF(AND(MT$12=0,OR($F$5=Settings!$AK$7,$F$5=Settings!$AK$8),COUNTIF(ListDatesInDatabase,MT$14)&gt;0),COUNTIF(ListDatesInDatabase,MT$14),"")</f>
        <v/>
      </c>
      <c r="MU22" s="49" t="str">
        <f>IF(AND(MU$12=0,OR($F$5=Settings!$AK$7,$F$5=Settings!$AK$8),COUNTIF(ListDatesInDatabase,MU$14)&gt;0),COUNTIF(ListDatesInDatabase,MU$14),"")</f>
        <v/>
      </c>
      <c r="MV22" s="49" t="str">
        <f>IF(AND(MV$12=0,OR($F$5=Settings!$AK$7,$F$5=Settings!$AK$8),COUNTIF(ListDatesInDatabase,MV$14)&gt;0),COUNTIF(ListDatesInDatabase,MV$14),"")</f>
        <v/>
      </c>
      <c r="MW22" s="49" t="str">
        <f>IF(AND(MW$12=0,OR($F$5=Settings!$AK$7,$F$5=Settings!$AK$8),COUNTIF(ListDatesInDatabase,MW$14)&gt;0),COUNTIF(ListDatesInDatabase,MW$14),"")</f>
        <v/>
      </c>
      <c r="MX22" s="49" t="str">
        <f>IF(AND(MX$12=0,OR($F$5=Settings!$AK$7,$F$5=Settings!$AK$8),COUNTIF(ListDatesInDatabase,MX$14)&gt;0),COUNTIF(ListDatesInDatabase,MX$14),"")</f>
        <v/>
      </c>
      <c r="MY22" s="49" t="str">
        <f>IF(AND(MY$12=0,OR($F$5=Settings!$AK$7,$F$5=Settings!$AK$8),COUNTIF(ListDatesInDatabase,MY$14)&gt;0),COUNTIF(ListDatesInDatabase,MY$14),"")</f>
        <v/>
      </c>
      <c r="MZ22" s="49" t="str">
        <f>IF(AND(MZ$12=0,OR($F$5=Settings!$AK$7,$F$5=Settings!$AK$8),COUNTIF(ListDatesInDatabase,MZ$14)&gt;0),COUNTIF(ListDatesInDatabase,MZ$14),"")</f>
        <v/>
      </c>
      <c r="NA22" s="49" t="str">
        <f>IF(AND(NA$12=0,OR($F$5=Settings!$AK$7,$F$5=Settings!$AK$8),COUNTIF(ListDatesInDatabase,NA$14)&gt;0),COUNTIF(ListDatesInDatabase,NA$14),"")</f>
        <v/>
      </c>
      <c r="NB22" s="49" t="str">
        <f>IF(AND(NB$12=0,OR($F$5=Settings!$AK$7,$F$5=Settings!$AK$8),COUNTIF(ListDatesInDatabase,NB$14)&gt;0),COUNTIF(ListDatesInDatabase,NB$14),"")</f>
        <v/>
      </c>
      <c r="NC22" s="49" t="str">
        <f>IF(AND(NC$12=0,OR($F$5=Settings!$AK$7,$F$5=Settings!$AK$8),COUNTIF(ListDatesInDatabase,NC$14)&gt;0),COUNTIF(ListDatesInDatabase,NC$14),"")</f>
        <v/>
      </c>
      <c r="ND22" s="49" t="str">
        <f>IF(AND(ND$12=0,OR($F$5=Settings!$AK$7,$F$5=Settings!$AK$8),COUNTIF(ListDatesInDatabase,ND$14)&gt;0),COUNTIF(ListDatesInDatabase,ND$14),"")</f>
        <v/>
      </c>
      <c r="NE22" s="49" t="str">
        <f>IF(AND(NE$12=0,OR($F$5=Settings!$AK$7,$F$5=Settings!$AK$8),COUNTIF(ListDatesInDatabase,NE$14)&gt;0),COUNTIF(ListDatesInDatabase,NE$14),"")</f>
        <v/>
      </c>
      <c r="NF22" s="49" t="str">
        <f>IF(AND(NF$12=0,OR($F$5=Settings!$AK$7,$F$5=Settings!$AK$8),COUNTIF(ListDatesInDatabase,NF$14)&gt;0),COUNTIF(ListDatesInDatabase,NF$14),"")</f>
        <v/>
      </c>
      <c r="NG22" s="49" t="str">
        <f>IF(AND(NG$12=0,OR($F$5=Settings!$AK$7,$F$5=Settings!$AK$8),COUNTIF(ListDatesInDatabase,NG$14)&gt;0),COUNTIF(ListDatesInDatabase,NG$14),"")</f>
        <v/>
      </c>
      <c r="NH22" s="49" t="str">
        <f>IF(AND(NH$12=0,OR($F$5=Settings!$AK$7,$F$5=Settings!$AK$8),COUNTIF(ListDatesInDatabase,NH$14)&gt;0),COUNTIF(ListDatesInDatabase,NH$14),"")</f>
        <v/>
      </c>
      <c r="NI22" s="49" t="str">
        <f>IF(AND(NI$12=0,OR($F$5=Settings!$AK$7,$F$5=Settings!$AK$8),COUNTIF(ListDatesInDatabase,NI$14)&gt;0),COUNTIF(ListDatesInDatabase,NI$14),"")</f>
        <v/>
      </c>
      <c r="NJ22" s="49" t="str">
        <f>IF(AND(NJ$12=0,OR($F$5=Settings!$AK$7,$F$5=Settings!$AK$8),COUNTIF(ListDatesInDatabase,NJ$14)&gt;0),COUNTIF(ListDatesInDatabase,NJ$14),"")</f>
        <v/>
      </c>
      <c r="NK22" s="50" t="str">
        <f>IF(AND(NK$12=0,OR($F$5=Settings!$AK$7,$F$5=Settings!$AK$8),COUNTIF(ListDatesInDatabase,NK$14)&gt;0),COUNTIF(ListDatesInDatabase,NK$14),"")</f>
        <v/>
      </c>
    </row>
    <row r="23" spans="1:376" ht="18" customHeight="1">
      <c r="A23" s="51">
        <f>ROW()</f>
        <v>23</v>
      </c>
      <c r="B23" s="6"/>
      <c r="M23" s="47"/>
      <c r="N23" s="47"/>
      <c r="O23" s="47"/>
    </row>
    <row r="24" spans="1:376" ht="18" customHeight="1">
      <c r="J24" s="5"/>
    </row>
    <row r="25" spans="1:376" ht="18" customHeight="1">
      <c r="J25" s="5"/>
    </row>
  </sheetData>
  <mergeCells count="34">
    <mergeCell ref="B21:E21"/>
    <mergeCell ref="B22:I22"/>
    <mergeCell ref="LF15:MD15"/>
    <mergeCell ref="MJ15:NH15"/>
    <mergeCell ref="CY15:DY15"/>
    <mergeCell ref="ED15:FC15"/>
    <mergeCell ref="GN15:HM15"/>
    <mergeCell ref="HS15:IQ15"/>
    <mergeCell ref="IX15:JV15"/>
    <mergeCell ref="KB15:KZ15"/>
    <mergeCell ref="J15:AK15"/>
    <mergeCell ref="AO15:BP15"/>
    <mergeCell ref="I9:I16"/>
    <mergeCell ref="B17:E17"/>
    <mergeCell ref="K10:N10"/>
    <mergeCell ref="B20:E20"/>
    <mergeCell ref="B4:I4"/>
    <mergeCell ref="B2:I2"/>
    <mergeCell ref="F5:I5"/>
    <mergeCell ref="F6:I6"/>
    <mergeCell ref="F7:I7"/>
    <mergeCell ref="B5:E5"/>
    <mergeCell ref="B6:E6"/>
    <mergeCell ref="B7:E7"/>
    <mergeCell ref="FI15:GG15"/>
    <mergeCell ref="B18:E18"/>
    <mergeCell ref="B19:E19"/>
    <mergeCell ref="BT15:CS15"/>
    <mergeCell ref="H9:H16"/>
    <mergeCell ref="F9:F16"/>
    <mergeCell ref="G9:G16"/>
    <mergeCell ref="B15:E16"/>
    <mergeCell ref="B9:E10"/>
    <mergeCell ref="B11:E11"/>
  </mergeCells>
  <conditionalFormatting sqref="J17:NK21">
    <cfRule type="expression" dxfId="149" priority="11" stopIfTrue="1">
      <formula>COUNTIFS(ListEmployeeNamesInDatabase,$B17,ListDatesInDatabase,J$14,ListLeaveColourInDatabase,"Blue")</formula>
    </cfRule>
    <cfRule type="expression" dxfId="148" priority="12" stopIfTrue="1">
      <formula>COUNTIFS(ListEmployeeNamesInDatabase,$B17,ListDatesInDatabase,J$14,ListLeaveColourInDatabase,"Blue dashed")</formula>
    </cfRule>
    <cfRule type="expression" dxfId="147" priority="13" stopIfTrue="1">
      <formula>COUNTIFS(ListEmployeeNamesInDatabase,$B17,ListDatesInDatabase,J$14,ListLeaveColourInDatabase,"Green")</formula>
    </cfRule>
    <cfRule type="expression" dxfId="146" priority="14" stopIfTrue="1">
      <formula>COUNTIFS(ListEmployeeNamesInDatabase,$B17,ListDatesInDatabase,J$14,ListLeaveColourInDatabase,"Green dashed")</formula>
    </cfRule>
    <cfRule type="expression" dxfId="145" priority="15" stopIfTrue="1">
      <formula>COUNTIFS(ListEmployeeNamesInDatabase,$B17,ListDatesInDatabase,J$14,ListLeaveColourInDatabase,"Grey")</formula>
    </cfRule>
    <cfRule type="expression" dxfId="144" priority="16" stopIfTrue="1">
      <formula>COUNTIFS(ListEmployeeNamesInDatabase,$B17,ListDatesInDatabase,J$14,ListLeaveColourInDatabase,"Grey dashed")</formula>
    </cfRule>
    <cfRule type="expression" dxfId="143" priority="17" stopIfTrue="1">
      <formula>COUNTIFS(ListEmployeeNamesInDatabase,$B17,ListDatesInDatabase,J$14,ListLeaveColourInDatabase,"Orange")</formula>
    </cfRule>
    <cfRule type="expression" dxfId="142" priority="18" stopIfTrue="1">
      <formula>COUNTIFS(ListEmployeeNamesInDatabase,$B17,ListDatesInDatabase,J$14,ListLeaveColourInDatabase,"Orange dashed")</formula>
    </cfRule>
    <cfRule type="expression" dxfId="141" priority="23" stopIfTrue="1">
      <formula>COUNTIFS(ListEmployeeNamesInDatabase,$B17,ListDatesInDatabase,J$14,ListLeaveColourInDatabase,"Pink")</formula>
    </cfRule>
    <cfRule type="expression" dxfId="140" priority="24" stopIfTrue="1">
      <formula>COUNTIFS(ListEmployeeNamesInDatabase,$B17,ListDatesInDatabase,J$14,ListLeaveColourInDatabase,"Pink dashed")</formula>
    </cfRule>
    <cfRule type="expression" dxfId="139" priority="25" stopIfTrue="1">
      <formula>COUNTIFS(ListEmployeeNamesInDatabase,$B17,ListDatesInDatabase,J$14,ListLeaveColourInDatabase,"Red")</formula>
    </cfRule>
    <cfRule type="expression" dxfId="138" priority="29" stopIfTrue="1">
      <formula>COUNTIFS(ListEmployeeNamesInDatabase,$B17,ListDatesInDatabase,J$14,ListLeaveColourInDatabase,"Red dashed")</formula>
    </cfRule>
    <cfRule type="expression" dxfId="137" priority="37" stopIfTrue="1">
      <formula>COUNTIFS(ListEmployeeNamesInDatabase,$B17,ListDatesInDatabase,J$14,ListLeaveColourInDatabase,"Purple")</formula>
    </cfRule>
    <cfRule type="expression" dxfId="136" priority="53" stopIfTrue="1">
      <formula>COUNTIFS(ListEmployeeNamesInDatabase,$B17,ListDatesInDatabase,J$14,ListLeaveColourInDatabase,"Purple dashed")</formula>
    </cfRule>
    <cfRule type="expression" dxfId="135" priority="55">
      <formula>COUNTIF(ListHolidays,J$14)&gt;0</formula>
    </cfRule>
    <cfRule type="expression" dxfId="134" priority="83">
      <formula>OR(WEEKDAY(J$14,2)=6,WEEKDAY(J$14,2)=7)</formula>
    </cfRule>
  </conditionalFormatting>
  <conditionalFormatting sqref="NK15:NK21">
    <cfRule type="expression" dxfId="133" priority="36">
      <formula>MONTH($NJ$14)&lt;&gt;MONTH($NK$14)</formula>
    </cfRule>
  </conditionalFormatting>
  <conditionalFormatting sqref="K15:NJ15">
    <cfRule type="expression" dxfId="132" priority="27">
      <formula>DAY(K$14)=1</formula>
    </cfRule>
  </conditionalFormatting>
  <conditionalFormatting sqref="J17:NK22">
    <cfRule type="expression" dxfId="131" priority="8">
      <formula>DAY(K$14)=1</formula>
    </cfRule>
  </conditionalFormatting>
  <conditionalFormatting sqref="B17:NK21">
    <cfRule type="expression" dxfId="130" priority="84">
      <formula>$A17=1</formula>
    </cfRule>
    <cfRule type="expression" dxfId="129" priority="85">
      <formula>ISODD(ROW())</formula>
    </cfRule>
  </conditionalFormatting>
  <conditionalFormatting sqref="F17:F21">
    <cfRule type="expression" dxfId="128" priority="4">
      <formula>AND(Protected=1,OR(Statistics=2,Statistics=3))</formula>
    </cfRule>
  </conditionalFormatting>
  <conditionalFormatting sqref="G17:I21">
    <cfRule type="expression" dxfId="127" priority="3">
      <formula>AND(Protected=1,Statistics=3)</formula>
    </cfRule>
  </conditionalFormatting>
  <conditionalFormatting sqref="J15:NK22">
    <cfRule type="expression" dxfId="126" priority="6">
      <formula>AND(J$12=0,K$12=1)</formula>
    </cfRule>
    <cfRule type="expression" dxfId="125" priority="7">
      <formula>J$12</formula>
    </cfRule>
  </conditionalFormatting>
  <conditionalFormatting sqref="J16:NK16">
    <cfRule type="expression" dxfId="124" priority="34">
      <formula>AND(NOT($F$5=VarCalendarRange1),NOT($F$5=VarCalendarRange2),DAY(K$14)=1)</formula>
    </cfRule>
  </conditionalFormatting>
  <conditionalFormatting sqref="J16:NJ22">
    <cfRule type="expression" dxfId="123" priority="9">
      <formula>OR(AND(VarSelectedFirstDay=VarFirstDay1,WEEKDAY(J$14,2)=7),AND(VarSelectedFirstDay=VarFirstDay2,WEEKDAY(J$14,2)=6))</formula>
    </cfRule>
    <cfRule type="expression" dxfId="122" priority="10">
      <formula>OR($F$5=VarCalendarRange1,$F$5=VarCalendarRange2)</formula>
    </cfRule>
  </conditionalFormatting>
  <conditionalFormatting sqref="J22:NK22">
    <cfRule type="expression" dxfId="121" priority="5">
      <formula>OR($F$5=VarCalendarRange1,$F$5=VarCalendarRange2)</formula>
    </cfRule>
  </conditionalFormatting>
  <dataValidations count="2">
    <dataValidation type="list" allowBlank="1" showInputMessage="1" showErrorMessage="1" sqref="F5">
      <formula1>ListRange</formula1>
    </dataValidation>
    <dataValidation type="list" allowBlank="1" showInputMessage="1" showErrorMessage="1" sqref="F6">
      <formula1>INDIRECT("TblFirstMonth[First month]")</formula1>
    </dataValidation>
  </dataValidations>
  <pageMargins left="0.7" right="0.7" top="0.75" bottom="0.75" header="0.3" footer="0.3"/>
  <pageSetup paperSize="8" scale="6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B2:AW27"/>
  <sheetViews>
    <sheetView showGridLines="0" showRowColHeaders="0" zoomScaleNormal="100" zoomScaleSheetLayoutView="85" workbookViewId="0">
      <selection activeCell="B2" sqref="B2:T2"/>
    </sheetView>
  </sheetViews>
  <sheetFormatPr defaultColWidth="4.7109375" defaultRowHeight="18" customHeight="1"/>
  <cols>
    <col min="1" max="1" width="4.7109375" style="1"/>
    <col min="2" max="3" width="4.7109375" style="1" customWidth="1"/>
    <col min="4" max="5" width="4.7109375" style="1"/>
    <col min="6" max="47" width="3.7109375" style="1" customWidth="1"/>
    <col min="48" max="48" width="4.7109375" style="1"/>
    <col min="49" max="49" width="7.7109375" style="1" bestFit="1" customWidth="1"/>
    <col min="50" max="16384" width="4.7109375" style="1"/>
  </cols>
  <sheetData>
    <row r="2" spans="2:49" ht="18" customHeight="1">
      <c r="B2" s="220" t="str">
        <f>UPPER(Settings!$M$8)&amp;" SUMMARY"</f>
        <v>EMPLOYEE SUMMARY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2"/>
      <c r="V2" s="191" t="str">
        <f>IF(Settings!$M$8="Student","Organization:","Company:")</f>
        <v>Company:</v>
      </c>
      <c r="W2" s="192"/>
      <c r="X2" s="192"/>
      <c r="Y2" s="192"/>
      <c r="Z2" s="192"/>
      <c r="AA2" s="192"/>
      <c r="AB2" s="193"/>
      <c r="AC2" s="197" t="str">
        <f>Settings!$M$3</f>
        <v>YourSpreadsheets</v>
      </c>
      <c r="AD2" s="198"/>
      <c r="AE2" s="198"/>
      <c r="AF2" s="198"/>
      <c r="AG2" s="198"/>
      <c r="AH2" s="198"/>
      <c r="AI2" s="199"/>
      <c r="AK2" s="191" t="s">
        <v>73</v>
      </c>
      <c r="AL2" s="192"/>
      <c r="AM2" s="192"/>
      <c r="AN2" s="192"/>
      <c r="AO2" s="192"/>
      <c r="AP2" s="192"/>
      <c r="AQ2" s="193"/>
      <c r="AR2" s="187">
        <f ca="1">TODAY()</f>
        <v>43606</v>
      </c>
      <c r="AS2" s="188"/>
      <c r="AT2" s="188"/>
      <c r="AU2" s="189"/>
    </row>
    <row r="4" spans="2:49" ht="18" customHeight="1">
      <c r="B4" s="194" t="str">
        <f>Settings!$M$8&amp;":"</f>
        <v>Employee:</v>
      </c>
      <c r="C4" s="195"/>
      <c r="D4" s="195"/>
      <c r="E4" s="195"/>
      <c r="F4" s="196"/>
      <c r="H4" s="194" t="s">
        <v>67</v>
      </c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6"/>
      <c r="V4" s="212" t="s">
        <v>52</v>
      </c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4"/>
    </row>
    <row r="5" spans="2:49" ht="18" customHeight="1">
      <c r="B5" s="206" t="s">
        <v>144</v>
      </c>
      <c r="C5" s="207"/>
      <c r="D5" s="207"/>
      <c r="E5" s="207"/>
      <c r="F5" s="208"/>
      <c r="H5" s="203" t="s">
        <v>75</v>
      </c>
      <c r="I5" s="173" t="str">
        <f>Database!$H$3&amp;":"</f>
        <v>Annual leave entitlement:</v>
      </c>
      <c r="J5" s="174"/>
      <c r="K5" s="174"/>
      <c r="L5" s="174"/>
      <c r="M5" s="174"/>
      <c r="N5" s="174"/>
      <c r="O5" s="174"/>
      <c r="P5" s="174"/>
      <c r="Q5" s="174"/>
      <c r="R5" s="166">
        <f>IF(OR(Protected=2,Statistics=1),IF(ThisYear&gt;=FirstYear,SUMIF(ListEmployeeNames,Name,TblEmployeeList[[#All],[Annual leave entitlement]]),0),"-")</f>
        <v>24</v>
      </c>
      <c r="S5" s="166"/>
      <c r="T5" s="167"/>
      <c r="V5" s="20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2"/>
    </row>
    <row r="6" spans="2:49" ht="18" customHeight="1">
      <c r="B6" s="209" t="str">
        <f>IF(Settings!$M$9=Settings!$AH$7,"",INDEX(TblEmployeeList[#All],MATCH(Name,ListEmployeeNames,0),5)&amp;" "&amp;Settings!$M$9)</f>
        <v>M&amp;E Department</v>
      </c>
      <c r="C6" s="210"/>
      <c r="D6" s="210"/>
      <c r="E6" s="210"/>
      <c r="F6" s="211"/>
      <c r="H6" s="204"/>
      <c r="I6" s="175" t="str">
        <f>Database!$I$3&amp;":"</f>
        <v>Annual leave carried over:</v>
      </c>
      <c r="J6" s="176"/>
      <c r="K6" s="176"/>
      <c r="L6" s="176"/>
      <c r="M6" s="176"/>
      <c r="N6" s="176"/>
      <c r="O6" s="176"/>
      <c r="P6" s="176"/>
      <c r="Q6" s="176"/>
      <c r="R6" s="168">
        <f>IF(OR(Protected=2,Statistics=1),IF(ThisYear&gt;=FirstYear,SUMIF(ListEmployeeNames,Name,TblEmployeeList[[#All],[Annual leave entitlement]])*(YEAR($B$14)-Settings!$M$4)+SUMIF(ListEmployeeNames,Name,TblEmployeeList[[#All],[Annual leave carried over]])-SUMIFS(ListLeaveWeightInDatabase,ListEmployeeNamesInDatabase,Name,ListDatesInDatabase,"&lt;"&amp;'Detailed View'!$B$14,ListLeaveCategoryInDatabase,Settings!$AL$5),0),"-")</f>
        <v>-2</v>
      </c>
      <c r="S6" s="168"/>
      <c r="T6" s="169"/>
      <c r="V6" s="23"/>
      <c r="W6" s="53"/>
      <c r="X6" s="24"/>
      <c r="Y6" s="218" t="str">
        <f>IF(Settings!$B5="","",Settings!$B5)</f>
        <v>Annual leave</v>
      </c>
      <c r="Z6" s="218"/>
      <c r="AA6" s="218"/>
      <c r="AB6" s="218"/>
      <c r="AC6" s="218"/>
      <c r="AD6" s="218"/>
      <c r="AE6" s="25"/>
      <c r="AF6" s="25"/>
      <c r="AG6" s="218" t="str">
        <f>IF(Settings!$B9="","",Settings!$B9)</f>
        <v>Unpaid leave</v>
      </c>
      <c r="AH6" s="218"/>
      <c r="AI6" s="218"/>
      <c r="AJ6" s="218"/>
      <c r="AK6" s="218"/>
      <c r="AL6" s="218"/>
      <c r="AM6" s="25"/>
      <c r="AN6" s="25"/>
      <c r="AO6" s="218" t="str">
        <f>IF(Settings!$B13="","",Settings!$B13)</f>
        <v>Bereavement</v>
      </c>
      <c r="AP6" s="218"/>
      <c r="AQ6" s="218"/>
      <c r="AR6" s="218"/>
      <c r="AS6" s="218"/>
      <c r="AT6" s="218"/>
      <c r="AU6" s="26"/>
    </row>
    <row r="7" spans="2:49" ht="18" customHeight="1">
      <c r="H7" s="205"/>
      <c r="I7" s="177" t="str">
        <f>"Total "&amp;LOWER($H$5)&amp;" / not taken:"</f>
        <v>Total allowance / not taken:</v>
      </c>
      <c r="J7" s="178"/>
      <c r="K7" s="178"/>
      <c r="L7" s="178"/>
      <c r="M7" s="178"/>
      <c r="N7" s="178"/>
      <c r="O7" s="178"/>
      <c r="P7" s="178"/>
      <c r="Q7" s="178"/>
      <c r="R7" s="170" t="str">
        <f>IF(AND(Statistics=3,Protected=1),"- / -",IF(AND(OR(Statistics=2,Statistics=3),Protected=1),"- / "&amp;(IF(ThisYear&gt;=FirstYear,SUMIF(ListEmployeeNames,Name,TblEmployeeList[[#All],[Annual leave entitlement]]),0)+IF(ThisYear&gt;=FirstYear,SUMIF(ListEmployeeNames,Name,TblEmployeeList[[#All],[Annual leave entitlement]])*(YEAR($B$14)-Settings!$M$4)+SUMIF(ListEmployeeNames,Name,TblEmployeeList[[#All],[Annual leave carried over]])-SUMIFS(ListLeaveWeightInDatabase,ListEmployeeNamesInDatabase,Name,ListDatesInDatabase,"&lt;"&amp;'Detailed View'!$B$14,ListLeaveCategoryInDatabase,Settings!$AL$5),0)-SUMIFS(ListLeaveWeightInDatabase,ListEmployeeNamesInDatabase,Name,ListDatesInDatabase,"&gt;="&amp;'Detailed View'!$B$14,ListDatesInDatabase,"&lt;="&amp;EOMONTH('Detailed View'!$B$25,0),ListLeaveCategoryInDatabase,Settings!$AL$5)),IF(ThisYear&gt;=FirstYear,$R$5+$R$6&amp;" / "&amp;$R$5+$R$6-$M$8,0)))</f>
        <v>22 / 16.5</v>
      </c>
      <c r="S7" s="170"/>
      <c r="T7" s="171"/>
      <c r="V7" s="23"/>
      <c r="W7" s="53"/>
      <c r="X7" s="25"/>
      <c r="Y7" s="218" t="str">
        <f>IF(Settings!$B6="","",Settings!$B6)</f>
        <v>Annual leave (half day)</v>
      </c>
      <c r="Z7" s="218"/>
      <c r="AA7" s="218"/>
      <c r="AB7" s="218"/>
      <c r="AC7" s="218"/>
      <c r="AD7" s="218"/>
      <c r="AE7" s="25"/>
      <c r="AF7" s="25"/>
      <c r="AG7" s="218" t="str">
        <f>IF(Settings!$B10="","",Settings!$B10)</f>
        <v>Unpaid leave (half day)</v>
      </c>
      <c r="AH7" s="218"/>
      <c r="AI7" s="218"/>
      <c r="AJ7" s="218"/>
      <c r="AK7" s="218"/>
      <c r="AL7" s="218"/>
      <c r="AM7" s="25"/>
      <c r="AN7" s="25"/>
      <c r="AO7" s="218" t="str">
        <f>IF(Settings!$B14="","",Settings!$B14)</f>
        <v>Maternity leave</v>
      </c>
      <c r="AP7" s="218"/>
      <c r="AQ7" s="218"/>
      <c r="AR7" s="218"/>
      <c r="AS7" s="218"/>
      <c r="AT7" s="218"/>
      <c r="AU7" s="26"/>
    </row>
    <row r="8" spans="2:49" ht="18" customHeight="1">
      <c r="H8" s="200" t="s">
        <v>74</v>
      </c>
      <c r="I8" s="172" t="str">
        <f>Settings!$AL5&amp;":"</f>
        <v>Annual leave:</v>
      </c>
      <c r="J8" s="172"/>
      <c r="K8" s="172"/>
      <c r="L8" s="172"/>
      <c r="M8" s="168">
        <f>IF(NOT(AND(Statistics=3,Protected=1)),SUMIFS(ListLeaveWeightInDatabase,ListEmployeeNamesInDatabase,Name,ListDatesInDatabase,"&gt;="&amp;'Detailed View'!$B$14,ListDatesInDatabase,"&lt;="&amp;EOMONTH('Detailed View'!$B$25,0),ListLeaveCategoryInDatabase,Settings!$AL$5),"-")</f>
        <v>5.5</v>
      </c>
      <c r="N8" s="168"/>
      <c r="O8" s="172" t="str">
        <f>Settings!$AL8&amp;":"</f>
        <v>Unpaid leave:</v>
      </c>
      <c r="P8" s="172"/>
      <c r="Q8" s="172"/>
      <c r="R8" s="172"/>
      <c r="S8" s="179">
        <f>IF(NOT(AND(Statistics=3,Protected=1)),SUMIFS(ListLeaveWeightInDatabase,ListEmployeeNamesInDatabase,Name,ListDatesInDatabase,"&gt;="&amp;'Detailed View'!$B$14,ListDatesInDatabase,"&lt;="&amp;EOMONTH('Detailed View'!$B$25,0),ListLeaveCategoryInDatabase,Settings!$AL$8),"-")</f>
        <v>3</v>
      </c>
      <c r="T8" s="180"/>
      <c r="V8" s="23"/>
      <c r="W8" s="53"/>
      <c r="X8" s="25"/>
      <c r="Y8" s="218" t="str">
        <f>IF(Settings!$B7="","",Settings!$B7)</f>
        <v>Sick leave</v>
      </c>
      <c r="Z8" s="218"/>
      <c r="AA8" s="218"/>
      <c r="AB8" s="218"/>
      <c r="AC8" s="218"/>
      <c r="AD8" s="218"/>
      <c r="AE8" s="25"/>
      <c r="AF8" s="25"/>
      <c r="AG8" s="218" t="str">
        <f>IF(Settings!$B11="","",Settings!$B11)</f>
        <v>Training</v>
      </c>
      <c r="AH8" s="218"/>
      <c r="AI8" s="218"/>
      <c r="AJ8" s="218"/>
      <c r="AK8" s="218"/>
      <c r="AL8" s="218"/>
      <c r="AM8" s="25"/>
      <c r="AN8" s="25"/>
      <c r="AO8" s="218" t="str">
        <f>IF(Settings!$B15="","",Settings!$B15)</f>
        <v>Other leave</v>
      </c>
      <c r="AP8" s="218"/>
      <c r="AQ8" s="218"/>
      <c r="AR8" s="218"/>
      <c r="AS8" s="218"/>
      <c r="AT8" s="218"/>
      <c r="AU8" s="26"/>
    </row>
    <row r="9" spans="2:49" ht="18" customHeight="1">
      <c r="B9" s="212" t="s">
        <v>50</v>
      </c>
      <c r="C9" s="213"/>
      <c r="D9" s="213"/>
      <c r="E9" s="213"/>
      <c r="F9" s="214"/>
      <c r="H9" s="201"/>
      <c r="I9" s="172" t="str">
        <f>Settings!$AL6&amp;":"</f>
        <v>Sick leave:</v>
      </c>
      <c r="J9" s="172"/>
      <c r="K9" s="172"/>
      <c r="L9" s="172"/>
      <c r="M9" s="168">
        <f>IF(NOT(AND(Statistics=3,Protected=1)),SUMIFS(ListLeaveWeightInDatabase,ListEmployeeNamesInDatabase,Name,ListDatesInDatabase,"&gt;="&amp;'Detailed View'!$B$14,ListDatesInDatabase,"&lt;="&amp;EOMONTH('Detailed View'!$B$25,0),ListLeaveCategoryInDatabase,Settings!$AL$6),"-")</f>
        <v>4</v>
      </c>
      <c r="N9" s="168"/>
      <c r="O9" s="172" t="str">
        <f>Settings!$AL9&amp;":"</f>
        <v>Training:</v>
      </c>
      <c r="P9" s="172"/>
      <c r="Q9" s="172"/>
      <c r="R9" s="172"/>
      <c r="S9" s="168">
        <f>IF(NOT(AND(Statistics=3,Protected=1)),SUMIFS(ListLeaveWeightInDatabase,ListEmployeeNamesInDatabase,Name,ListDatesInDatabase,"&gt;="&amp;'Detailed View'!$B$14,ListDatesInDatabase,"&lt;="&amp;EOMONTH('Detailed View'!$B$25,0),ListLeaveCategoryInDatabase,Settings!$AL$9),"-")</f>
        <v>3</v>
      </c>
      <c r="T9" s="169"/>
      <c r="V9" s="23"/>
      <c r="W9" s="53"/>
      <c r="X9" s="25"/>
      <c r="Y9" s="218" t="str">
        <f>IF(Settings!$B8="","",Settings!$B8)</f>
        <v>Sick leave (half day)</v>
      </c>
      <c r="Z9" s="218"/>
      <c r="AA9" s="218"/>
      <c r="AB9" s="218"/>
      <c r="AC9" s="218"/>
      <c r="AD9" s="218"/>
      <c r="AE9" s="25"/>
      <c r="AF9" s="25"/>
      <c r="AG9" s="218" t="str">
        <f>IF(Settings!$B12="","",Settings!$B12)</f>
        <v>Training (half day)</v>
      </c>
      <c r="AH9" s="218"/>
      <c r="AI9" s="218"/>
      <c r="AJ9" s="218"/>
      <c r="AK9" s="218"/>
      <c r="AL9" s="218"/>
      <c r="AM9" s="25"/>
      <c r="AN9" s="25"/>
      <c r="AO9" s="218" t="str">
        <f>IF(Settings!$B16="","",Settings!$B16)</f>
        <v/>
      </c>
      <c r="AP9" s="218"/>
      <c r="AQ9" s="218"/>
      <c r="AR9" s="218"/>
      <c r="AS9" s="218"/>
      <c r="AT9" s="218"/>
      <c r="AU9" s="26"/>
    </row>
    <row r="10" spans="2:49" ht="18" customHeight="1">
      <c r="B10" s="215">
        <f>ThisYear</f>
        <v>2018</v>
      </c>
      <c r="C10" s="216"/>
      <c r="D10" s="216"/>
      <c r="E10" s="216"/>
      <c r="F10" s="217"/>
      <c r="H10" s="202"/>
      <c r="I10" s="190" t="str">
        <f>Settings!$AL7&amp;":"</f>
        <v>Paid leave:</v>
      </c>
      <c r="J10" s="190"/>
      <c r="K10" s="190"/>
      <c r="L10" s="190"/>
      <c r="M10" s="164">
        <f>IF(NOT(AND(Statistics=3,Protected=1)),SUMIFS(ListLeaveWeightInDatabase,ListEmployeeNamesInDatabase,Name,ListDatesInDatabase,"&gt;="&amp;'Detailed View'!$B$14,ListDatesInDatabase,"&lt;="&amp;EOMONTH('Detailed View'!$B$25,0),ListLeaveCategoryInDatabase,Settings!$AL$7),"-")</f>
        <v>0</v>
      </c>
      <c r="N10" s="164"/>
      <c r="O10" s="190" t="str">
        <f>Settings!$AL10&amp;":"</f>
        <v>Maternity:</v>
      </c>
      <c r="P10" s="190"/>
      <c r="Q10" s="190"/>
      <c r="R10" s="190"/>
      <c r="S10" s="164">
        <f>IF(NOT(AND(Statistics=3,Protected=1)),SUMIFS(ListLeaveWeightInDatabase,ListEmployeeNamesInDatabase,Name,ListDatesInDatabase,"&gt;="&amp;'Detailed View'!$B$14,ListDatesInDatabase,"&lt;="&amp;EOMONTH('Detailed View'!$B$25,0),ListLeaveCategoryInDatabase,Settings!$AL$10),"-")</f>
        <v>0</v>
      </c>
      <c r="T10" s="165"/>
      <c r="V10" s="27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9"/>
    </row>
    <row r="12" spans="2:49" ht="18" hidden="1" customHeight="1">
      <c r="F12" s="30">
        <f>IF(Settings!$M$6=Settings!$AE$5,1,7)</f>
        <v>7</v>
      </c>
      <c r="G12" s="30">
        <f t="shared" ref="G12:AU12" si="0">IF(F12=7,F12+1-7,F12+1)</f>
        <v>1</v>
      </c>
      <c r="H12" s="30">
        <f t="shared" si="0"/>
        <v>2</v>
      </c>
      <c r="I12" s="30">
        <f t="shared" si="0"/>
        <v>3</v>
      </c>
      <c r="J12" s="30">
        <f t="shared" si="0"/>
        <v>4</v>
      </c>
      <c r="K12" s="30">
        <f t="shared" si="0"/>
        <v>5</v>
      </c>
      <c r="L12" s="30">
        <f t="shared" si="0"/>
        <v>6</v>
      </c>
      <c r="M12" s="30">
        <f t="shared" si="0"/>
        <v>7</v>
      </c>
      <c r="N12" s="30">
        <f t="shared" si="0"/>
        <v>1</v>
      </c>
      <c r="O12" s="30">
        <f t="shared" si="0"/>
        <v>2</v>
      </c>
      <c r="P12" s="30">
        <f t="shared" si="0"/>
        <v>3</v>
      </c>
      <c r="Q12" s="30">
        <f t="shared" si="0"/>
        <v>4</v>
      </c>
      <c r="R12" s="30">
        <f t="shared" si="0"/>
        <v>5</v>
      </c>
      <c r="S12" s="30">
        <f t="shared" si="0"/>
        <v>6</v>
      </c>
      <c r="T12" s="30">
        <f t="shared" si="0"/>
        <v>7</v>
      </c>
      <c r="U12" s="30">
        <f t="shared" si="0"/>
        <v>1</v>
      </c>
      <c r="V12" s="30">
        <f t="shared" si="0"/>
        <v>2</v>
      </c>
      <c r="W12" s="30">
        <f t="shared" si="0"/>
        <v>3</v>
      </c>
      <c r="X12" s="30">
        <f t="shared" si="0"/>
        <v>4</v>
      </c>
      <c r="Y12" s="30">
        <f t="shared" si="0"/>
        <v>5</v>
      </c>
      <c r="Z12" s="30">
        <f t="shared" si="0"/>
        <v>6</v>
      </c>
      <c r="AA12" s="30">
        <f t="shared" si="0"/>
        <v>7</v>
      </c>
      <c r="AB12" s="30">
        <f t="shared" si="0"/>
        <v>1</v>
      </c>
      <c r="AC12" s="30">
        <f t="shared" si="0"/>
        <v>2</v>
      </c>
      <c r="AD12" s="30">
        <f t="shared" si="0"/>
        <v>3</v>
      </c>
      <c r="AE12" s="30">
        <f t="shared" si="0"/>
        <v>4</v>
      </c>
      <c r="AF12" s="30">
        <f t="shared" si="0"/>
        <v>5</v>
      </c>
      <c r="AG12" s="30">
        <f t="shared" si="0"/>
        <v>6</v>
      </c>
      <c r="AH12" s="30">
        <f t="shared" si="0"/>
        <v>7</v>
      </c>
      <c r="AI12" s="30">
        <f t="shared" si="0"/>
        <v>1</v>
      </c>
      <c r="AJ12" s="30">
        <f t="shared" si="0"/>
        <v>2</v>
      </c>
      <c r="AK12" s="30">
        <f t="shared" si="0"/>
        <v>3</v>
      </c>
      <c r="AL12" s="30">
        <f t="shared" si="0"/>
        <v>4</v>
      </c>
      <c r="AM12" s="30">
        <f t="shared" si="0"/>
        <v>5</v>
      </c>
      <c r="AN12" s="30">
        <f t="shared" si="0"/>
        <v>6</v>
      </c>
      <c r="AO12" s="30">
        <f t="shared" si="0"/>
        <v>7</v>
      </c>
      <c r="AP12" s="30">
        <f t="shared" si="0"/>
        <v>1</v>
      </c>
      <c r="AQ12" s="30">
        <f t="shared" si="0"/>
        <v>2</v>
      </c>
      <c r="AR12" s="30">
        <f t="shared" si="0"/>
        <v>3</v>
      </c>
      <c r="AS12" s="30">
        <f t="shared" si="0"/>
        <v>4</v>
      </c>
      <c r="AT12" s="30">
        <f t="shared" si="0"/>
        <v>5</v>
      </c>
      <c r="AU12" s="30">
        <f t="shared" si="0"/>
        <v>6</v>
      </c>
    </row>
    <row r="13" spans="2:49" ht="18" customHeight="1">
      <c r="B13" s="184" t="s">
        <v>53</v>
      </c>
      <c r="C13" s="185"/>
      <c r="D13" s="185"/>
      <c r="E13" s="186"/>
      <c r="F13" s="31" t="str">
        <f t="shared" ref="F13:AU13" si="1">CHOOSE(F12,"M","T","W","T","F","S","S")</f>
        <v>S</v>
      </c>
      <c r="G13" s="32" t="str">
        <f t="shared" si="1"/>
        <v>M</v>
      </c>
      <c r="H13" s="32" t="str">
        <f t="shared" si="1"/>
        <v>T</v>
      </c>
      <c r="I13" s="32" t="str">
        <f t="shared" si="1"/>
        <v>W</v>
      </c>
      <c r="J13" s="32" t="str">
        <f t="shared" si="1"/>
        <v>T</v>
      </c>
      <c r="K13" s="32" t="str">
        <f t="shared" si="1"/>
        <v>F</v>
      </c>
      <c r="L13" s="32" t="str">
        <f t="shared" si="1"/>
        <v>S</v>
      </c>
      <c r="M13" s="32" t="str">
        <f t="shared" si="1"/>
        <v>S</v>
      </c>
      <c r="N13" s="32" t="str">
        <f t="shared" si="1"/>
        <v>M</v>
      </c>
      <c r="O13" s="32" t="str">
        <f t="shared" si="1"/>
        <v>T</v>
      </c>
      <c r="P13" s="32" t="str">
        <f t="shared" si="1"/>
        <v>W</v>
      </c>
      <c r="Q13" s="32" t="str">
        <f t="shared" si="1"/>
        <v>T</v>
      </c>
      <c r="R13" s="32" t="str">
        <f t="shared" si="1"/>
        <v>F</v>
      </c>
      <c r="S13" s="32" t="str">
        <f t="shared" si="1"/>
        <v>S</v>
      </c>
      <c r="T13" s="32" t="str">
        <f t="shared" si="1"/>
        <v>S</v>
      </c>
      <c r="U13" s="32" t="str">
        <f t="shared" si="1"/>
        <v>M</v>
      </c>
      <c r="V13" s="32" t="str">
        <f t="shared" si="1"/>
        <v>T</v>
      </c>
      <c r="W13" s="32" t="str">
        <f t="shared" si="1"/>
        <v>W</v>
      </c>
      <c r="X13" s="32" t="str">
        <f t="shared" si="1"/>
        <v>T</v>
      </c>
      <c r="Y13" s="32" t="str">
        <f t="shared" si="1"/>
        <v>F</v>
      </c>
      <c r="Z13" s="32" t="str">
        <f t="shared" si="1"/>
        <v>S</v>
      </c>
      <c r="AA13" s="32" t="str">
        <f t="shared" si="1"/>
        <v>S</v>
      </c>
      <c r="AB13" s="32" t="str">
        <f t="shared" si="1"/>
        <v>M</v>
      </c>
      <c r="AC13" s="32" t="str">
        <f t="shared" si="1"/>
        <v>T</v>
      </c>
      <c r="AD13" s="32" t="str">
        <f t="shared" si="1"/>
        <v>W</v>
      </c>
      <c r="AE13" s="32" t="str">
        <f t="shared" si="1"/>
        <v>T</v>
      </c>
      <c r="AF13" s="32" t="str">
        <f t="shared" si="1"/>
        <v>F</v>
      </c>
      <c r="AG13" s="32" t="str">
        <f t="shared" si="1"/>
        <v>S</v>
      </c>
      <c r="AH13" s="32" t="str">
        <f t="shared" si="1"/>
        <v>S</v>
      </c>
      <c r="AI13" s="32" t="str">
        <f t="shared" si="1"/>
        <v>M</v>
      </c>
      <c r="AJ13" s="32" t="str">
        <f t="shared" si="1"/>
        <v>T</v>
      </c>
      <c r="AK13" s="32" t="str">
        <f t="shared" si="1"/>
        <v>W</v>
      </c>
      <c r="AL13" s="32" t="str">
        <f t="shared" si="1"/>
        <v>T</v>
      </c>
      <c r="AM13" s="32" t="str">
        <f t="shared" si="1"/>
        <v>F</v>
      </c>
      <c r="AN13" s="32" t="str">
        <f t="shared" si="1"/>
        <v>S</v>
      </c>
      <c r="AO13" s="32" t="str">
        <f t="shared" si="1"/>
        <v>S</v>
      </c>
      <c r="AP13" s="32" t="str">
        <f t="shared" si="1"/>
        <v>M</v>
      </c>
      <c r="AQ13" s="32" t="str">
        <f t="shared" si="1"/>
        <v>T</v>
      </c>
      <c r="AR13" s="32" t="str">
        <f t="shared" si="1"/>
        <v>W</v>
      </c>
      <c r="AS13" s="32" t="str">
        <f t="shared" si="1"/>
        <v>T</v>
      </c>
      <c r="AT13" s="32" t="str">
        <f t="shared" si="1"/>
        <v>F</v>
      </c>
      <c r="AU13" s="33" t="str">
        <f t="shared" si="1"/>
        <v>S</v>
      </c>
    </row>
    <row r="14" spans="2:49" ht="18" customHeight="1">
      <c r="B14" s="181">
        <f>DATE(ThisYear,MONTH(DATEVALUE(Settings!$M$5&amp;" 1")),1)</f>
        <v>43101</v>
      </c>
      <c r="C14" s="182"/>
      <c r="D14" s="182"/>
      <c r="E14" s="183"/>
      <c r="F14" s="11" t="str">
        <f>IF(ISNUMBER(E14),IF(E14+1&gt;DAY(EOMONTH($B14,0)),"",MIN(E14+1,DAY(EOMONTH($B14,0)))),IF(AND(WEEKDAY($B14,2)=F$12,SUM($E14:E14)=0),1,""))</f>
        <v/>
      </c>
      <c r="G14" s="12">
        <f>IF(ISNUMBER(F14),IF(F14+1&gt;DAY(EOMONTH($B14,0)),"",MIN(F14+1,DAY(EOMONTH($B14,0)))),IF(AND(WEEKDAY($B14,2)=G$12,SUM($E14:F14)=0),1,""))</f>
        <v>1</v>
      </c>
      <c r="H14" s="12">
        <f>IF(ISNUMBER(G14),IF(G14+1&gt;DAY(EOMONTH($B14,0)),"",MIN(G14+1,DAY(EOMONTH($B14,0)))),IF(AND(WEEKDAY($B14,2)=H$12,SUM($E14:G14)=0),1,""))</f>
        <v>2</v>
      </c>
      <c r="I14" s="12">
        <f>IF(ISNUMBER(H14),IF(H14+1&gt;DAY(EOMONTH($B14,0)),"",MIN(H14+1,DAY(EOMONTH($B14,0)))),IF(AND(WEEKDAY($B14,2)=I$12,SUM($E14:H14)=0),1,""))</f>
        <v>3</v>
      </c>
      <c r="J14" s="12">
        <f>IF(ISNUMBER(I14),IF(I14+1&gt;DAY(EOMONTH($B14,0)),"",MIN(I14+1,DAY(EOMONTH($B14,0)))),IF(AND(WEEKDAY($B14,2)=J$12,SUM($E14:I14)=0),1,""))</f>
        <v>4</v>
      </c>
      <c r="K14" s="12">
        <f>IF(ISNUMBER(J14),IF(J14+1&gt;DAY(EOMONTH($B14,0)),"",MIN(J14+1,DAY(EOMONTH($B14,0)))),IF(AND(WEEKDAY($B14,2)=K$12,SUM($E14:J14)=0),1,""))</f>
        <v>5</v>
      </c>
      <c r="L14" s="12">
        <f>IF(ISNUMBER(K14),IF(K14+1&gt;DAY(EOMONTH($B14,0)),"",MIN(K14+1,DAY(EOMONTH($B14,0)))),IF(AND(WEEKDAY($B14,2)=L$12,SUM($E14:K14)=0),1,""))</f>
        <v>6</v>
      </c>
      <c r="M14" s="12">
        <f>IF(ISNUMBER(L14),IF(L14+1&gt;DAY(EOMONTH($B14,0)),"",MIN(L14+1,DAY(EOMONTH($B14,0)))),IF(AND(WEEKDAY($B14,2)=M$12,SUM($E14:L14)=0),1,""))</f>
        <v>7</v>
      </c>
      <c r="N14" s="12">
        <f>IF(ISNUMBER(M14),IF(M14+1&gt;DAY(EOMONTH($B14,0)),"",MIN(M14+1,DAY(EOMONTH($B14,0)))),IF(AND(WEEKDAY($B14,2)=N$12,SUM($E14:M14)=0),1,""))</f>
        <v>8</v>
      </c>
      <c r="O14" s="12">
        <f>IF(ISNUMBER(N14),IF(N14+1&gt;DAY(EOMONTH($B14,0)),"",MIN(N14+1,DAY(EOMONTH($B14,0)))),IF(AND(WEEKDAY($B14,2)=O$12,SUM($E14:N14)=0),1,""))</f>
        <v>9</v>
      </c>
      <c r="P14" s="12">
        <f>IF(ISNUMBER(O14),IF(O14+1&gt;DAY(EOMONTH($B14,0)),"",MIN(O14+1,DAY(EOMONTH($B14,0)))),IF(AND(WEEKDAY($B14,2)=P$12,SUM($E14:O14)=0),1,""))</f>
        <v>10</v>
      </c>
      <c r="Q14" s="12">
        <f>IF(ISNUMBER(P14),IF(P14+1&gt;DAY(EOMONTH($B14,0)),"",MIN(P14+1,DAY(EOMONTH($B14,0)))),IF(AND(WEEKDAY($B14,2)=Q$12,SUM($E14:P14)=0),1,""))</f>
        <v>11</v>
      </c>
      <c r="R14" s="12">
        <f>IF(ISNUMBER(Q14),IF(Q14+1&gt;DAY(EOMONTH($B14,0)),"",MIN(Q14+1,DAY(EOMONTH($B14,0)))),IF(AND(WEEKDAY($B14,2)=R$12,SUM($E14:Q14)=0),1,""))</f>
        <v>12</v>
      </c>
      <c r="S14" s="12">
        <f>IF(ISNUMBER(R14),IF(R14+1&gt;DAY(EOMONTH($B14,0)),"",MIN(R14+1,DAY(EOMONTH($B14,0)))),IF(AND(WEEKDAY($B14,2)=S$12,SUM($E14:R14)=0),1,""))</f>
        <v>13</v>
      </c>
      <c r="T14" s="12">
        <f>IF(ISNUMBER(S14),IF(S14+1&gt;DAY(EOMONTH($B14,0)),"",MIN(S14+1,DAY(EOMONTH($B14,0)))),IF(AND(WEEKDAY($B14,2)=T$12,SUM($E14:S14)=0),1,""))</f>
        <v>14</v>
      </c>
      <c r="U14" s="12">
        <f>IF(ISNUMBER(T14),IF(T14+1&gt;DAY(EOMONTH($B14,0)),"",MIN(T14+1,DAY(EOMONTH($B14,0)))),IF(AND(WEEKDAY($B14,2)=U$12,SUM($E14:T14)=0),1,""))</f>
        <v>15</v>
      </c>
      <c r="V14" s="12">
        <f>IF(ISNUMBER(U14),IF(U14+1&gt;DAY(EOMONTH($B14,0)),"",MIN(U14+1,DAY(EOMONTH($B14,0)))),IF(AND(WEEKDAY($B14,2)=V$12,SUM($E14:U14)=0),1,""))</f>
        <v>16</v>
      </c>
      <c r="W14" s="12">
        <f>IF(ISNUMBER(V14),IF(V14+1&gt;DAY(EOMONTH($B14,0)),"",MIN(V14+1,DAY(EOMONTH($B14,0)))),IF(AND(WEEKDAY($B14,2)=W$12,SUM($E14:V14)=0),1,""))</f>
        <v>17</v>
      </c>
      <c r="X14" s="12">
        <f>IF(ISNUMBER(W14),IF(W14+1&gt;DAY(EOMONTH($B14,0)),"",MIN(W14+1,DAY(EOMONTH($B14,0)))),IF(AND(WEEKDAY($B14,2)=X$12,SUM($E14:W14)=0),1,""))</f>
        <v>18</v>
      </c>
      <c r="Y14" s="12">
        <f>IF(ISNUMBER(X14),IF(X14+1&gt;DAY(EOMONTH($B14,0)),"",MIN(X14+1,DAY(EOMONTH($B14,0)))),IF(AND(WEEKDAY($B14,2)=Y$12,SUM($E14:X14)=0),1,""))</f>
        <v>19</v>
      </c>
      <c r="Z14" s="12">
        <f>IF(ISNUMBER(Y14),IF(Y14+1&gt;DAY(EOMONTH($B14,0)),"",MIN(Y14+1,DAY(EOMONTH($B14,0)))),IF(AND(WEEKDAY($B14,2)=Z$12,SUM($E14:Y14)=0),1,""))</f>
        <v>20</v>
      </c>
      <c r="AA14" s="12">
        <f>IF(ISNUMBER(Z14),IF(Z14+1&gt;DAY(EOMONTH($B14,0)),"",MIN(Z14+1,DAY(EOMONTH($B14,0)))),IF(AND(WEEKDAY($B14,2)=AA$12,SUM($E14:Z14)=0),1,""))</f>
        <v>21</v>
      </c>
      <c r="AB14" s="12">
        <f>IF(ISNUMBER(AA14),IF(AA14+1&gt;DAY(EOMONTH($B14,0)),"",MIN(AA14+1,DAY(EOMONTH($B14,0)))),IF(AND(WEEKDAY($B14,2)=AB$12,SUM($E14:AA14)=0),1,""))</f>
        <v>22</v>
      </c>
      <c r="AC14" s="12">
        <f>IF(ISNUMBER(AB14),IF(AB14+1&gt;DAY(EOMONTH($B14,0)),"",MIN(AB14+1,DAY(EOMONTH($B14,0)))),IF(AND(WEEKDAY($B14,2)=AC$12,SUM($E14:AB14)=0),1,""))</f>
        <v>23</v>
      </c>
      <c r="AD14" s="12">
        <f>IF(ISNUMBER(AC14),IF(AC14+1&gt;DAY(EOMONTH($B14,0)),"",MIN(AC14+1,DAY(EOMONTH($B14,0)))),IF(AND(WEEKDAY($B14,2)=AD$12,SUM($E14:AC14)=0),1,""))</f>
        <v>24</v>
      </c>
      <c r="AE14" s="12">
        <f>IF(ISNUMBER(AD14),IF(AD14+1&gt;DAY(EOMONTH($B14,0)),"",MIN(AD14+1,DAY(EOMONTH($B14,0)))),IF(AND(WEEKDAY($B14,2)=AE$12,SUM($E14:AD14)=0),1,""))</f>
        <v>25</v>
      </c>
      <c r="AF14" s="12">
        <f>IF(ISNUMBER(AE14),IF(AE14+1&gt;DAY(EOMONTH($B14,0)),"",MIN(AE14+1,DAY(EOMONTH($B14,0)))),IF(AND(WEEKDAY($B14,2)=AF$12,SUM($E14:AE14)=0),1,""))</f>
        <v>26</v>
      </c>
      <c r="AG14" s="12">
        <f>IF(ISNUMBER(AF14),IF(AF14+1&gt;DAY(EOMONTH($B14,0)),"",MIN(AF14+1,DAY(EOMONTH($B14,0)))),IF(AND(WEEKDAY($B14,2)=AG$12,SUM($E14:AF14)=0),1,""))</f>
        <v>27</v>
      </c>
      <c r="AH14" s="12">
        <f>IF(ISNUMBER(AG14),IF(AG14+1&gt;DAY(EOMONTH($B14,0)),"",MIN(AG14+1,DAY(EOMONTH($B14,0)))),IF(AND(WEEKDAY($B14,2)=AH$12,SUM($E14:AG14)=0),1,""))</f>
        <v>28</v>
      </c>
      <c r="AI14" s="12">
        <f>IF(ISNUMBER(AH14),IF(AH14+1&gt;DAY(EOMONTH($B14,0)),"",MIN(AH14+1,DAY(EOMONTH($B14,0)))),IF(AND(WEEKDAY($B14,2)=AI$12,SUM($E14:AH14)=0),1,""))</f>
        <v>29</v>
      </c>
      <c r="AJ14" s="12">
        <f>IF(ISNUMBER(AI14),IF(AI14+1&gt;DAY(EOMONTH($B14,0)),"",MIN(AI14+1,DAY(EOMONTH($B14,0)))),IF(AND(WEEKDAY($B14,2)=AJ$12,SUM($E14:AI14)=0),1,""))</f>
        <v>30</v>
      </c>
      <c r="AK14" s="12">
        <f>IF(ISNUMBER(AJ14),IF(AJ14+1&gt;DAY(EOMONTH($B14,0)),"",MIN(AJ14+1,DAY(EOMONTH($B14,0)))),IF(AND(WEEKDAY($B14,2)=AK$12,SUM($E14:AJ14)=0),1,""))</f>
        <v>31</v>
      </c>
      <c r="AL14" s="12" t="str">
        <f>IF(ISNUMBER(AK14),IF(AK14+1&gt;DAY(EOMONTH($B14,0)),"",MIN(AK14+1,DAY(EOMONTH($B14,0)))),IF(AND(WEEKDAY($B14,2)=AL$12,SUM($E14:AK14)=0),1,""))</f>
        <v/>
      </c>
      <c r="AM14" s="12" t="str">
        <f>IF(ISNUMBER(AL14),IF(AL14+1&gt;DAY(EOMONTH($B14,0)),"",MIN(AL14+1,DAY(EOMONTH($B14,0)))),IF(AND(WEEKDAY($B14,2)=AM$12,SUM($E14:AL14)=0),1,""))</f>
        <v/>
      </c>
      <c r="AN14" s="12" t="str">
        <f>IF(ISNUMBER(AM14),IF(AM14+1&gt;DAY(EOMONTH($B14,0)),"",MIN(AM14+1,DAY(EOMONTH($B14,0)))),IF(AND(WEEKDAY($B14,2)=AN$12,SUM($E14:AM14)=0),1,""))</f>
        <v/>
      </c>
      <c r="AO14" s="12" t="str">
        <f>IF(ISNUMBER(AN14),IF(AN14+1&gt;DAY(EOMONTH($B14,0)),"",MIN(AN14+1,DAY(EOMONTH($B14,0)))),IF(AND(WEEKDAY($B14,2)=AO$12,SUM($E14:AN14)=0),1,""))</f>
        <v/>
      </c>
      <c r="AP14" s="12" t="str">
        <f>IF(ISNUMBER(AO14),IF(AO14+1&gt;DAY(EOMONTH($B14,0)),"",MIN(AO14+1,DAY(EOMONTH($B14,0)))),IF(AND(WEEKDAY($B14,2)=AP$12,SUM($E14:AO14)=0),1,""))</f>
        <v/>
      </c>
      <c r="AQ14" s="12" t="str">
        <f>IF(ISNUMBER(AP14),IF(AP14+1&gt;DAY(EOMONTH($B14,0)),"",MIN(AP14+1,DAY(EOMONTH($B14,0)))),IF(AND(WEEKDAY($B14,2)=AQ$12,SUM($E14:AP14)=0),1,""))</f>
        <v/>
      </c>
      <c r="AR14" s="12" t="str">
        <f>IF(ISNUMBER(AQ14),IF(AQ14+1&gt;DAY(EOMONTH($B14,0)),"",MIN(AQ14+1,DAY(EOMONTH($B14,0)))),IF(AND(WEEKDAY($B14,2)=AR$12,SUM($E14:AQ14)=0),1,""))</f>
        <v/>
      </c>
      <c r="AS14" s="12" t="str">
        <f>IF(ISNUMBER(AR14),IF(AR14+1&gt;DAY(EOMONTH($B14,0)),"",MIN(AR14+1,DAY(EOMONTH($B14,0)))),IF(AND(WEEKDAY($B14,2)=AS$12,SUM($E14:AR14)=0),1,""))</f>
        <v/>
      </c>
      <c r="AT14" s="12" t="str">
        <f>IF(ISNUMBER(AS14),IF(AS14+1&gt;DAY(EOMONTH($B14,0)),"",MIN(AS14+1,DAY(EOMONTH($B14,0)))),IF(AND(WEEKDAY($B14,2)=AT$12,SUM($E14:AS14)=0),1,""))</f>
        <v/>
      </c>
      <c r="AU14" s="13" t="str">
        <f>IF(ISNUMBER(AT14),IF(AT14+1&gt;DAY(EOMONTH($B14,0)),"",MIN(AT14+1,DAY(EOMONTH($B14,0)))),IF(AND(WEEKDAY($B14,2)=AU$12,SUM($E14:AT14)=0),1,""))</f>
        <v/>
      </c>
      <c r="AW14" s="6"/>
    </row>
    <row r="15" spans="2:49" ht="18" customHeight="1">
      <c r="B15" s="161">
        <f>DATE(ThisYear,MONTH($B$14)+ROWS($B$14:$E14),1)</f>
        <v>43132</v>
      </c>
      <c r="C15" s="162"/>
      <c r="D15" s="162"/>
      <c r="E15" s="163"/>
      <c r="F15" s="14" t="str">
        <f>IF(ISNUMBER(E15),IF(E15+1&gt;DAY(EOMONTH($B15,0)),"",MIN(E15+1,DAY(EOMONTH($B15,0)))),IF(AND(WEEKDAY($B15,2)=F$12,SUM($E15:E15)=0),1,""))</f>
        <v/>
      </c>
      <c r="G15" s="15" t="str">
        <f>IF(ISNUMBER(F15),IF(F15+1&gt;DAY(EOMONTH($B15,0)),"",MIN(F15+1,DAY(EOMONTH($B15,0)))),IF(AND(WEEKDAY($B15,2)=G$12,SUM($E15:F15)=0),1,""))</f>
        <v/>
      </c>
      <c r="H15" s="15" t="str">
        <f>IF(ISNUMBER(G15),IF(G15+1&gt;DAY(EOMONTH($B15,0)),"",MIN(G15+1,DAY(EOMONTH($B15,0)))),IF(AND(WEEKDAY($B15,2)=H$12,SUM($E15:G15)=0),1,""))</f>
        <v/>
      </c>
      <c r="I15" s="15" t="str">
        <f>IF(ISNUMBER(H15),IF(H15+1&gt;DAY(EOMONTH($B15,0)),"",MIN(H15+1,DAY(EOMONTH($B15,0)))),IF(AND(WEEKDAY($B15,2)=I$12,SUM($E15:H15)=0),1,""))</f>
        <v/>
      </c>
      <c r="J15" s="15">
        <f>IF(ISNUMBER(I15),IF(I15+1&gt;DAY(EOMONTH($B15,0)),"",MIN(I15+1,DAY(EOMONTH($B15,0)))),IF(AND(WEEKDAY($B15,2)=J$12,SUM($E15:I15)=0),1,""))</f>
        <v>1</v>
      </c>
      <c r="K15" s="15">
        <f>IF(ISNUMBER(J15),IF(J15+1&gt;DAY(EOMONTH($B15,0)),"",MIN(J15+1,DAY(EOMONTH($B15,0)))),IF(AND(WEEKDAY($B15,2)=K$12,SUM($E15:J15)=0),1,""))</f>
        <v>2</v>
      </c>
      <c r="L15" s="15">
        <f>IF(ISNUMBER(K15),IF(K15+1&gt;DAY(EOMONTH($B15,0)),"",MIN(K15+1,DAY(EOMONTH($B15,0)))),IF(AND(WEEKDAY($B15,2)=L$12,SUM($E15:K15)=0),1,""))</f>
        <v>3</v>
      </c>
      <c r="M15" s="15">
        <f>IF(ISNUMBER(L15),IF(L15+1&gt;DAY(EOMONTH($B15,0)),"",MIN(L15+1,DAY(EOMONTH($B15,0)))),IF(AND(WEEKDAY($B15,2)=M$12,SUM($E15:L15)=0),1,""))</f>
        <v>4</v>
      </c>
      <c r="N15" s="15">
        <f>IF(ISNUMBER(M15),IF(M15+1&gt;DAY(EOMONTH($B15,0)),"",MIN(M15+1,DAY(EOMONTH($B15,0)))),IF(AND(WEEKDAY($B15,2)=N$12,SUM($E15:M15)=0),1,""))</f>
        <v>5</v>
      </c>
      <c r="O15" s="15">
        <f>IF(ISNUMBER(N15),IF(N15+1&gt;DAY(EOMONTH($B15,0)),"",MIN(N15+1,DAY(EOMONTH($B15,0)))),IF(AND(WEEKDAY($B15,2)=O$12,SUM($E15:N15)=0),1,""))</f>
        <v>6</v>
      </c>
      <c r="P15" s="46">
        <f>IF(ISNUMBER(O15),IF(O15+1&gt;DAY(EOMONTH($B15,0)),"",MIN(O15+1,DAY(EOMONTH($B15,0)))),IF(AND(WEEKDAY($B15,2)=P$12,SUM($E15:O15)=0),1,""))</f>
        <v>7</v>
      </c>
      <c r="Q15" s="46">
        <f>IF(ISNUMBER(P15),IF(P15+1&gt;DAY(EOMONTH($B15,0)),"",MIN(P15+1,DAY(EOMONTH($B15,0)))),IF(AND(WEEKDAY($B15,2)=Q$12,SUM($E15:P15)=0),1,""))</f>
        <v>8</v>
      </c>
      <c r="R15" s="15">
        <f>IF(ISNUMBER(Q15),IF(Q15+1&gt;DAY(EOMONTH($B15,0)),"",MIN(Q15+1,DAY(EOMONTH($B15,0)))),IF(AND(WEEKDAY($B15,2)=R$12,SUM($E15:Q15)=0),1,""))</f>
        <v>9</v>
      </c>
      <c r="S15" s="15">
        <f>IF(ISNUMBER(R15),IF(R15+1&gt;DAY(EOMONTH($B15,0)),"",MIN(R15+1,DAY(EOMONTH($B15,0)))),IF(AND(WEEKDAY($B15,2)=S$12,SUM($E15:R15)=0),1,""))</f>
        <v>10</v>
      </c>
      <c r="T15" s="15">
        <f>IF(ISNUMBER(S15),IF(S15+1&gt;DAY(EOMONTH($B15,0)),"",MIN(S15+1,DAY(EOMONTH($B15,0)))),IF(AND(WEEKDAY($B15,2)=T$12,SUM($E15:S15)=0),1,""))</f>
        <v>11</v>
      </c>
      <c r="U15" s="15">
        <f>IF(ISNUMBER(T15),IF(T15+1&gt;DAY(EOMONTH($B15,0)),"",MIN(T15+1,DAY(EOMONTH($B15,0)))),IF(AND(WEEKDAY($B15,2)=U$12,SUM($E15:T15)=0),1,""))</f>
        <v>12</v>
      </c>
      <c r="V15" s="15">
        <f>IF(ISNUMBER(U15),IF(U15+1&gt;DAY(EOMONTH($B15,0)),"",MIN(U15+1,DAY(EOMONTH($B15,0)))),IF(AND(WEEKDAY($B15,2)=V$12,SUM($E15:U15)=0),1,""))</f>
        <v>13</v>
      </c>
      <c r="W15" s="15">
        <f>IF(ISNUMBER(V15),IF(V15+1&gt;DAY(EOMONTH($B15,0)),"",MIN(V15+1,DAY(EOMONTH($B15,0)))),IF(AND(WEEKDAY($B15,2)=W$12,SUM($E15:V15)=0),1,""))</f>
        <v>14</v>
      </c>
      <c r="X15" s="15">
        <f>IF(ISNUMBER(W15),IF(W15+1&gt;DAY(EOMONTH($B15,0)),"",MIN(W15+1,DAY(EOMONTH($B15,0)))),IF(AND(WEEKDAY($B15,2)=X$12,SUM($E15:W15)=0),1,""))</f>
        <v>15</v>
      </c>
      <c r="Y15" s="15">
        <f>IF(ISNUMBER(X15),IF(X15+1&gt;DAY(EOMONTH($B15,0)),"",MIN(X15+1,DAY(EOMONTH($B15,0)))),IF(AND(WEEKDAY($B15,2)=Y$12,SUM($E15:X15)=0),1,""))</f>
        <v>16</v>
      </c>
      <c r="Z15" s="15">
        <f>IF(ISNUMBER(Y15),IF(Y15+1&gt;DAY(EOMONTH($B15,0)),"",MIN(Y15+1,DAY(EOMONTH($B15,0)))),IF(AND(WEEKDAY($B15,2)=Z$12,SUM($E15:Y15)=0),1,""))</f>
        <v>17</v>
      </c>
      <c r="AA15" s="15">
        <f>IF(ISNUMBER(Z15),IF(Z15+1&gt;DAY(EOMONTH($B15,0)),"",MIN(Z15+1,DAY(EOMONTH($B15,0)))),IF(AND(WEEKDAY($B15,2)=AA$12,SUM($E15:Z15)=0),1,""))</f>
        <v>18</v>
      </c>
      <c r="AB15" s="15">
        <f>IF(ISNUMBER(AA15),IF(AA15+1&gt;DAY(EOMONTH($B15,0)),"",MIN(AA15+1,DAY(EOMONTH($B15,0)))),IF(AND(WEEKDAY($B15,2)=AB$12,SUM($E15:AA15)=0),1,""))</f>
        <v>19</v>
      </c>
      <c r="AC15" s="15">
        <f>IF(ISNUMBER(AB15),IF(AB15+1&gt;DAY(EOMONTH($B15,0)),"",MIN(AB15+1,DAY(EOMONTH($B15,0)))),IF(AND(WEEKDAY($B15,2)=AC$12,SUM($E15:AB15)=0),1,""))</f>
        <v>20</v>
      </c>
      <c r="AD15" s="15">
        <f>IF(ISNUMBER(AC15),IF(AC15+1&gt;DAY(EOMONTH($B15,0)),"",MIN(AC15+1,DAY(EOMONTH($B15,0)))),IF(AND(WEEKDAY($B15,2)=AD$12,SUM($E15:AC15)=0),1,""))</f>
        <v>21</v>
      </c>
      <c r="AE15" s="15">
        <f>IF(ISNUMBER(AD15),IF(AD15+1&gt;DAY(EOMONTH($B15,0)),"",MIN(AD15+1,DAY(EOMONTH($B15,0)))),IF(AND(WEEKDAY($B15,2)=AE$12,SUM($E15:AD15)=0),1,""))</f>
        <v>22</v>
      </c>
      <c r="AF15" s="15">
        <f>IF(ISNUMBER(AE15),IF(AE15+1&gt;DAY(EOMONTH($B15,0)),"",MIN(AE15+1,DAY(EOMONTH($B15,0)))),IF(AND(WEEKDAY($B15,2)=AF$12,SUM($E15:AE15)=0),1,""))</f>
        <v>23</v>
      </c>
      <c r="AG15" s="15">
        <f>IF(ISNUMBER(AF15),IF(AF15+1&gt;DAY(EOMONTH($B15,0)),"",MIN(AF15+1,DAY(EOMONTH($B15,0)))),IF(AND(WEEKDAY($B15,2)=AG$12,SUM($E15:AF15)=0),1,""))</f>
        <v>24</v>
      </c>
      <c r="AH15" s="15">
        <f>IF(ISNUMBER(AG15),IF(AG15+1&gt;DAY(EOMONTH($B15,0)),"",MIN(AG15+1,DAY(EOMONTH($B15,0)))),IF(AND(WEEKDAY($B15,2)=AH$12,SUM($E15:AG15)=0),1,""))</f>
        <v>25</v>
      </c>
      <c r="AI15" s="15">
        <f>IF(ISNUMBER(AH15),IF(AH15+1&gt;DAY(EOMONTH($B15,0)),"",MIN(AH15+1,DAY(EOMONTH($B15,0)))),IF(AND(WEEKDAY($B15,2)=AI$12,SUM($E15:AH15)=0),1,""))</f>
        <v>26</v>
      </c>
      <c r="AJ15" s="15">
        <f>IF(ISNUMBER(AI15),IF(AI15+1&gt;DAY(EOMONTH($B15,0)),"",MIN(AI15+1,DAY(EOMONTH($B15,0)))),IF(AND(WEEKDAY($B15,2)=AJ$12,SUM($E15:AI15)=0),1,""))</f>
        <v>27</v>
      </c>
      <c r="AK15" s="15">
        <f>IF(ISNUMBER(AJ15),IF(AJ15+1&gt;DAY(EOMONTH($B15,0)),"",MIN(AJ15+1,DAY(EOMONTH($B15,0)))),IF(AND(WEEKDAY($B15,2)=AK$12,SUM($E15:AJ15)=0),1,""))</f>
        <v>28</v>
      </c>
      <c r="AL15" s="15" t="str">
        <f>IF(ISNUMBER(AK15),IF(AK15+1&gt;DAY(EOMONTH($B15,0)),"",MIN(AK15+1,DAY(EOMONTH($B15,0)))),IF(AND(WEEKDAY($B15,2)=AL$12,SUM($E15:AK15)=0),1,""))</f>
        <v/>
      </c>
      <c r="AM15" s="15" t="str">
        <f>IF(ISNUMBER(AL15),IF(AL15+1&gt;DAY(EOMONTH($B15,0)),"",MIN(AL15+1,DAY(EOMONTH($B15,0)))),IF(AND(WEEKDAY($B15,2)=AM$12,SUM($E15:AL15)=0),1,""))</f>
        <v/>
      </c>
      <c r="AN15" s="15" t="str">
        <f>IF(ISNUMBER(AM15),IF(AM15+1&gt;DAY(EOMONTH($B15,0)),"",MIN(AM15+1,DAY(EOMONTH($B15,0)))),IF(AND(WEEKDAY($B15,2)=AN$12,SUM($E15:AM15)=0),1,""))</f>
        <v/>
      </c>
      <c r="AO15" s="15" t="str">
        <f>IF(ISNUMBER(AN15),IF(AN15+1&gt;DAY(EOMONTH($B15,0)),"",MIN(AN15+1,DAY(EOMONTH($B15,0)))),IF(AND(WEEKDAY($B15,2)=AO$12,SUM($E15:AN15)=0),1,""))</f>
        <v/>
      </c>
      <c r="AP15" s="15" t="str">
        <f>IF(ISNUMBER(AO15),IF(AO15+1&gt;DAY(EOMONTH($B15,0)),"",MIN(AO15+1,DAY(EOMONTH($B15,0)))),IF(AND(WEEKDAY($B15,2)=AP$12,SUM($E15:AO15)=0),1,""))</f>
        <v/>
      </c>
      <c r="AQ15" s="15" t="str">
        <f>IF(ISNUMBER(AP15),IF(AP15+1&gt;DAY(EOMONTH($B15,0)),"",MIN(AP15+1,DAY(EOMONTH($B15,0)))),IF(AND(WEEKDAY($B15,2)=AQ$12,SUM($E15:AP15)=0),1,""))</f>
        <v/>
      </c>
      <c r="AR15" s="15" t="str">
        <f>IF(ISNUMBER(AQ15),IF(AQ15+1&gt;DAY(EOMONTH($B15,0)),"",MIN(AQ15+1,DAY(EOMONTH($B15,0)))),IF(AND(WEEKDAY($B15,2)=AR$12,SUM($E15:AQ15)=0),1,""))</f>
        <v/>
      </c>
      <c r="AS15" s="15" t="str">
        <f>IF(ISNUMBER(AR15),IF(AR15+1&gt;DAY(EOMONTH($B15,0)),"",MIN(AR15+1,DAY(EOMONTH($B15,0)))),IF(AND(WEEKDAY($B15,2)=AS$12,SUM($E15:AR15)=0),1,""))</f>
        <v/>
      </c>
      <c r="AT15" s="15" t="str">
        <f>IF(ISNUMBER(AS15),IF(AS15+1&gt;DAY(EOMONTH($B15,0)),"",MIN(AS15+1,DAY(EOMONTH($B15,0)))),IF(AND(WEEKDAY($B15,2)=AT$12,SUM($E15:AS15)=0),1,""))</f>
        <v/>
      </c>
      <c r="AU15" s="16" t="str">
        <f>IF(ISNUMBER(AT15),IF(AT15+1&gt;DAY(EOMONTH($B15,0)),"",MIN(AT15+1,DAY(EOMONTH($B15,0)))),IF(AND(WEEKDAY($B15,2)=AU$12,SUM($E15:AT15)=0),1,""))</f>
        <v/>
      </c>
    </row>
    <row r="16" spans="2:49" ht="18" customHeight="1">
      <c r="B16" s="161">
        <f>DATE(ThisYear,MONTH($B$14)+ROWS($B$14:$E15),1)</f>
        <v>43160</v>
      </c>
      <c r="C16" s="162"/>
      <c r="D16" s="162"/>
      <c r="E16" s="163"/>
      <c r="F16" s="14" t="str">
        <f>IF(ISNUMBER(E16),IF(E16+1&gt;DAY(EOMONTH($B16,0)),"",MIN(E16+1,DAY(EOMONTH($B16,0)))),IF(AND(WEEKDAY($B16,2)=F$12,SUM($E16:E16)=0),1,""))</f>
        <v/>
      </c>
      <c r="G16" s="15" t="str">
        <f>IF(ISNUMBER(F16),IF(F16+1&gt;DAY(EOMONTH($B16,0)),"",MIN(F16+1,DAY(EOMONTH($B16,0)))),IF(AND(WEEKDAY($B16,2)=G$12,SUM($E16:F16)=0),1,""))</f>
        <v/>
      </c>
      <c r="H16" s="15" t="str">
        <f>IF(ISNUMBER(G16),IF(G16+1&gt;DAY(EOMONTH($B16,0)),"",MIN(G16+1,DAY(EOMONTH($B16,0)))),IF(AND(WEEKDAY($B16,2)=H$12,SUM($E16:G16)=0),1,""))</f>
        <v/>
      </c>
      <c r="I16" s="15" t="str">
        <f>IF(ISNUMBER(H16),IF(H16+1&gt;DAY(EOMONTH($B16,0)),"",MIN(H16+1,DAY(EOMONTH($B16,0)))),IF(AND(WEEKDAY($B16,2)=I$12,SUM($E16:H16)=0),1,""))</f>
        <v/>
      </c>
      <c r="J16" s="15">
        <f>IF(ISNUMBER(I16),IF(I16+1&gt;DAY(EOMONTH($B16,0)),"",MIN(I16+1,DAY(EOMONTH($B16,0)))),IF(AND(WEEKDAY($B16,2)=J$12,SUM($E16:I16)=0),1,""))</f>
        <v>1</v>
      </c>
      <c r="K16" s="15">
        <f>IF(ISNUMBER(J16),IF(J16+1&gt;DAY(EOMONTH($B16,0)),"",MIN(J16+1,DAY(EOMONTH($B16,0)))),IF(AND(WEEKDAY($B16,2)=K$12,SUM($E16:J16)=0),1,""))</f>
        <v>2</v>
      </c>
      <c r="L16" s="15">
        <f>IF(ISNUMBER(K16),IF(K16+1&gt;DAY(EOMONTH($B16,0)),"",MIN(K16+1,DAY(EOMONTH($B16,0)))),IF(AND(WEEKDAY($B16,2)=L$12,SUM($E16:K16)=0),1,""))</f>
        <v>3</v>
      </c>
      <c r="M16" s="15">
        <f>IF(ISNUMBER(L16),IF(L16+1&gt;DAY(EOMONTH($B16,0)),"",MIN(L16+1,DAY(EOMONTH($B16,0)))),IF(AND(WEEKDAY($B16,2)=M$12,SUM($E16:L16)=0),1,""))</f>
        <v>4</v>
      </c>
      <c r="N16" s="15">
        <f>IF(ISNUMBER(M16),IF(M16+1&gt;DAY(EOMONTH($B16,0)),"",MIN(M16+1,DAY(EOMONTH($B16,0)))),IF(AND(WEEKDAY($B16,2)=N$12,SUM($E16:M16)=0),1,""))</f>
        <v>5</v>
      </c>
      <c r="O16" s="15">
        <f>IF(ISNUMBER(N16),IF(N16+1&gt;DAY(EOMONTH($B16,0)),"",MIN(N16+1,DAY(EOMONTH($B16,0)))),IF(AND(WEEKDAY($B16,2)=O$12,SUM($E16:N16)=0),1,""))</f>
        <v>6</v>
      </c>
      <c r="P16" s="15">
        <f>IF(ISNUMBER(O16),IF(O16+1&gt;DAY(EOMONTH($B16,0)),"",MIN(O16+1,DAY(EOMONTH($B16,0)))),IF(AND(WEEKDAY($B16,2)=P$12,SUM($E16:O16)=0),1,""))</f>
        <v>7</v>
      </c>
      <c r="Q16" s="15">
        <f>IF(ISNUMBER(P16),IF(P16+1&gt;DAY(EOMONTH($B16,0)),"",MIN(P16+1,DAY(EOMONTH($B16,0)))),IF(AND(WEEKDAY($B16,2)=Q$12,SUM($E16:P16)=0),1,""))</f>
        <v>8</v>
      </c>
      <c r="R16" s="15">
        <f>IF(ISNUMBER(Q16),IF(Q16+1&gt;DAY(EOMONTH($B16,0)),"",MIN(Q16+1,DAY(EOMONTH($B16,0)))),IF(AND(WEEKDAY($B16,2)=R$12,SUM($E16:Q16)=0),1,""))</f>
        <v>9</v>
      </c>
      <c r="S16" s="15">
        <f>IF(ISNUMBER(R16),IF(R16+1&gt;DAY(EOMONTH($B16,0)),"",MIN(R16+1,DAY(EOMONTH($B16,0)))),IF(AND(WEEKDAY($B16,2)=S$12,SUM($E16:R16)=0),1,""))</f>
        <v>10</v>
      </c>
      <c r="T16" s="15">
        <f>IF(ISNUMBER(S16),IF(S16+1&gt;DAY(EOMONTH($B16,0)),"",MIN(S16+1,DAY(EOMONTH($B16,0)))),IF(AND(WEEKDAY($B16,2)=T$12,SUM($E16:S16)=0),1,""))</f>
        <v>11</v>
      </c>
      <c r="U16" s="15">
        <f>IF(ISNUMBER(T16),IF(T16+1&gt;DAY(EOMONTH($B16,0)),"",MIN(T16+1,DAY(EOMONTH($B16,0)))),IF(AND(WEEKDAY($B16,2)=U$12,SUM($E16:T16)=0),1,""))</f>
        <v>12</v>
      </c>
      <c r="V16" s="15">
        <f>IF(ISNUMBER(U16),IF(U16+1&gt;DAY(EOMONTH($B16,0)),"",MIN(U16+1,DAY(EOMONTH($B16,0)))),IF(AND(WEEKDAY($B16,2)=V$12,SUM($E16:U16)=0),1,""))</f>
        <v>13</v>
      </c>
      <c r="W16" s="15">
        <f>IF(ISNUMBER(V16),IF(V16+1&gt;DAY(EOMONTH($B16,0)),"",MIN(V16+1,DAY(EOMONTH($B16,0)))),IF(AND(WEEKDAY($B16,2)=W$12,SUM($E16:V16)=0),1,""))</f>
        <v>14</v>
      </c>
      <c r="X16" s="15">
        <f>IF(ISNUMBER(W16),IF(W16+1&gt;DAY(EOMONTH($B16,0)),"",MIN(W16+1,DAY(EOMONTH($B16,0)))),IF(AND(WEEKDAY($B16,2)=X$12,SUM($E16:W16)=0),1,""))</f>
        <v>15</v>
      </c>
      <c r="Y16" s="15">
        <f>IF(ISNUMBER(X16),IF(X16+1&gt;DAY(EOMONTH($B16,0)),"",MIN(X16+1,DAY(EOMONTH($B16,0)))),IF(AND(WEEKDAY($B16,2)=Y$12,SUM($E16:X16)=0),1,""))</f>
        <v>16</v>
      </c>
      <c r="Z16" s="15">
        <f>IF(ISNUMBER(Y16),IF(Y16+1&gt;DAY(EOMONTH($B16,0)),"",MIN(Y16+1,DAY(EOMONTH($B16,0)))),IF(AND(WEEKDAY($B16,2)=Z$12,SUM($E16:Y16)=0),1,""))</f>
        <v>17</v>
      </c>
      <c r="AA16" s="15">
        <f>IF(ISNUMBER(Z16),IF(Z16+1&gt;DAY(EOMONTH($B16,0)),"",MIN(Z16+1,DAY(EOMONTH($B16,0)))),IF(AND(WEEKDAY($B16,2)=AA$12,SUM($E16:Z16)=0),1,""))</f>
        <v>18</v>
      </c>
      <c r="AB16" s="15">
        <f>IF(ISNUMBER(AA16),IF(AA16+1&gt;DAY(EOMONTH($B16,0)),"",MIN(AA16+1,DAY(EOMONTH($B16,0)))),IF(AND(WEEKDAY($B16,2)=AB$12,SUM($E16:AA16)=0),1,""))</f>
        <v>19</v>
      </c>
      <c r="AC16" s="15">
        <f>IF(ISNUMBER(AB16),IF(AB16+1&gt;DAY(EOMONTH($B16,0)),"",MIN(AB16+1,DAY(EOMONTH($B16,0)))),IF(AND(WEEKDAY($B16,2)=AC$12,SUM($E16:AB16)=0),1,""))</f>
        <v>20</v>
      </c>
      <c r="AD16" s="15">
        <f>IF(ISNUMBER(AC16),IF(AC16+1&gt;DAY(EOMONTH($B16,0)),"",MIN(AC16+1,DAY(EOMONTH($B16,0)))),IF(AND(WEEKDAY($B16,2)=AD$12,SUM($E16:AC16)=0),1,""))</f>
        <v>21</v>
      </c>
      <c r="AE16" s="15">
        <f>IF(ISNUMBER(AD16),IF(AD16+1&gt;DAY(EOMONTH($B16,0)),"",MIN(AD16+1,DAY(EOMONTH($B16,0)))),IF(AND(WEEKDAY($B16,2)=AE$12,SUM($E16:AD16)=0),1,""))</f>
        <v>22</v>
      </c>
      <c r="AF16" s="15">
        <f>IF(ISNUMBER(AE16),IF(AE16+1&gt;DAY(EOMONTH($B16,0)),"",MIN(AE16+1,DAY(EOMONTH($B16,0)))),IF(AND(WEEKDAY($B16,2)=AF$12,SUM($E16:AE16)=0),1,""))</f>
        <v>23</v>
      </c>
      <c r="AG16" s="15">
        <f>IF(ISNUMBER(AF16),IF(AF16+1&gt;DAY(EOMONTH($B16,0)),"",MIN(AF16+1,DAY(EOMONTH($B16,0)))),IF(AND(WEEKDAY($B16,2)=AG$12,SUM($E16:AF16)=0),1,""))</f>
        <v>24</v>
      </c>
      <c r="AH16" s="15">
        <f>IF(ISNUMBER(AG16),IF(AG16+1&gt;DAY(EOMONTH($B16,0)),"",MIN(AG16+1,DAY(EOMONTH($B16,0)))),IF(AND(WEEKDAY($B16,2)=AH$12,SUM($E16:AG16)=0),1,""))</f>
        <v>25</v>
      </c>
      <c r="AI16" s="15">
        <f>IF(ISNUMBER(AH16),IF(AH16+1&gt;DAY(EOMONTH($B16,0)),"",MIN(AH16+1,DAY(EOMONTH($B16,0)))),IF(AND(WEEKDAY($B16,2)=AI$12,SUM($E16:AH16)=0),1,""))</f>
        <v>26</v>
      </c>
      <c r="AJ16" s="15">
        <f>IF(ISNUMBER(AI16),IF(AI16+1&gt;DAY(EOMONTH($B16,0)),"",MIN(AI16+1,DAY(EOMONTH($B16,0)))),IF(AND(WEEKDAY($B16,2)=AJ$12,SUM($E16:AI16)=0),1,""))</f>
        <v>27</v>
      </c>
      <c r="AK16" s="15">
        <f>IF(ISNUMBER(AJ16),IF(AJ16+1&gt;DAY(EOMONTH($B16,0)),"",MIN(AJ16+1,DAY(EOMONTH($B16,0)))),IF(AND(WEEKDAY($B16,2)=AK$12,SUM($E16:AJ16)=0),1,""))</f>
        <v>28</v>
      </c>
      <c r="AL16" s="15">
        <f>IF(ISNUMBER(AK16),IF(AK16+1&gt;DAY(EOMONTH($B16,0)),"",MIN(AK16+1,DAY(EOMONTH($B16,0)))),IF(AND(WEEKDAY($B16,2)=AL$12,SUM($E16:AK16)=0),1,""))</f>
        <v>29</v>
      </c>
      <c r="AM16" s="15">
        <f>IF(ISNUMBER(AL16),IF(AL16+1&gt;DAY(EOMONTH($B16,0)),"",MIN(AL16+1,DAY(EOMONTH($B16,0)))),IF(AND(WEEKDAY($B16,2)=AM$12,SUM($E16:AL16)=0),1,""))</f>
        <v>30</v>
      </c>
      <c r="AN16" s="15">
        <f>IF(ISNUMBER(AM16),IF(AM16+1&gt;DAY(EOMONTH($B16,0)),"",MIN(AM16+1,DAY(EOMONTH($B16,0)))),IF(AND(WEEKDAY($B16,2)=AN$12,SUM($E16:AM16)=0),1,""))</f>
        <v>31</v>
      </c>
      <c r="AO16" s="15" t="str">
        <f>IF(ISNUMBER(AN16),IF(AN16+1&gt;DAY(EOMONTH($B16,0)),"",MIN(AN16+1,DAY(EOMONTH($B16,0)))),IF(AND(WEEKDAY($B16,2)=AO$12,SUM($E16:AN16)=0),1,""))</f>
        <v/>
      </c>
      <c r="AP16" s="15" t="str">
        <f>IF(ISNUMBER(AO16),IF(AO16+1&gt;DAY(EOMONTH($B16,0)),"",MIN(AO16+1,DAY(EOMONTH($B16,0)))),IF(AND(WEEKDAY($B16,2)=AP$12,SUM($E16:AO16)=0),1,""))</f>
        <v/>
      </c>
      <c r="AQ16" s="15" t="str">
        <f>IF(ISNUMBER(AP16),IF(AP16+1&gt;DAY(EOMONTH($B16,0)),"",MIN(AP16+1,DAY(EOMONTH($B16,0)))),IF(AND(WEEKDAY($B16,2)=AQ$12,SUM($E16:AP16)=0),1,""))</f>
        <v/>
      </c>
      <c r="AR16" s="15" t="str">
        <f>IF(ISNUMBER(AQ16),IF(AQ16+1&gt;DAY(EOMONTH($B16,0)),"",MIN(AQ16+1,DAY(EOMONTH($B16,0)))),IF(AND(WEEKDAY($B16,2)=AR$12,SUM($E16:AQ16)=0),1,""))</f>
        <v/>
      </c>
      <c r="AS16" s="15" t="str">
        <f>IF(ISNUMBER(AR16),IF(AR16+1&gt;DAY(EOMONTH($B16,0)),"",MIN(AR16+1,DAY(EOMONTH($B16,0)))),IF(AND(WEEKDAY($B16,2)=AS$12,SUM($E16:AR16)=0),1,""))</f>
        <v/>
      </c>
      <c r="AT16" s="15" t="str">
        <f>IF(ISNUMBER(AS16),IF(AS16+1&gt;DAY(EOMONTH($B16,0)),"",MIN(AS16+1,DAY(EOMONTH($B16,0)))),IF(AND(WEEKDAY($B16,2)=AT$12,SUM($E16:AS16)=0),1,""))</f>
        <v/>
      </c>
      <c r="AU16" s="16" t="str">
        <f>IF(ISNUMBER(AT16),IF(AT16+1&gt;DAY(EOMONTH($B16,0)),"",MIN(AT16+1,DAY(EOMONTH($B16,0)))),IF(AND(WEEKDAY($B16,2)=AU$12,SUM($E16:AT16)=0),1,""))</f>
        <v/>
      </c>
    </row>
    <row r="17" spans="2:47" ht="18" customHeight="1">
      <c r="B17" s="161">
        <f>DATE(ThisYear,MONTH($B$14)+ROWS($B$14:$E16),1)</f>
        <v>43191</v>
      </c>
      <c r="C17" s="162"/>
      <c r="D17" s="162"/>
      <c r="E17" s="163"/>
      <c r="F17" s="14">
        <f>IF(ISNUMBER(E17),IF(E17+1&gt;DAY(EOMONTH($B17,0)),"",MIN(E17+1,DAY(EOMONTH($B17,0)))),IF(AND(WEEKDAY($B17,2)=F$12,SUM($E17:E17)=0),1,""))</f>
        <v>1</v>
      </c>
      <c r="G17" s="15">
        <f>IF(ISNUMBER(F17),IF(F17+1&gt;DAY(EOMONTH($B17,0)),"",MIN(F17+1,DAY(EOMONTH($B17,0)))),IF(AND(WEEKDAY($B17,2)=G$12,SUM($E17:F17)=0),1,""))</f>
        <v>2</v>
      </c>
      <c r="H17" s="15">
        <f>IF(ISNUMBER(G17),IF(G17+1&gt;DAY(EOMONTH($B17,0)),"",MIN(G17+1,DAY(EOMONTH($B17,0)))),IF(AND(WEEKDAY($B17,2)=H$12,SUM($E17:G17)=0),1,""))</f>
        <v>3</v>
      </c>
      <c r="I17" s="15">
        <f>IF(ISNUMBER(H17),IF(H17+1&gt;DAY(EOMONTH($B17,0)),"",MIN(H17+1,DAY(EOMONTH($B17,0)))),IF(AND(WEEKDAY($B17,2)=I$12,SUM($E17:H17)=0),1,""))</f>
        <v>4</v>
      </c>
      <c r="J17" s="15">
        <f>IF(ISNUMBER(I17),IF(I17+1&gt;DAY(EOMONTH($B17,0)),"",MIN(I17+1,DAY(EOMONTH($B17,0)))),IF(AND(WEEKDAY($B17,2)=J$12,SUM($E17:I17)=0),1,""))</f>
        <v>5</v>
      </c>
      <c r="K17" s="15">
        <f>IF(ISNUMBER(J17),IF(J17+1&gt;DAY(EOMONTH($B17,0)),"",MIN(J17+1,DAY(EOMONTH($B17,0)))),IF(AND(WEEKDAY($B17,2)=K$12,SUM($E17:J17)=0),1,""))</f>
        <v>6</v>
      </c>
      <c r="L17" s="15">
        <f>IF(ISNUMBER(K17),IF(K17+1&gt;DAY(EOMONTH($B17,0)),"",MIN(K17+1,DAY(EOMONTH($B17,0)))),IF(AND(WEEKDAY($B17,2)=L$12,SUM($E17:K17)=0),1,""))</f>
        <v>7</v>
      </c>
      <c r="M17" s="15">
        <f>IF(ISNUMBER(L17),IF(L17+1&gt;DAY(EOMONTH($B17,0)),"",MIN(L17+1,DAY(EOMONTH($B17,0)))),IF(AND(WEEKDAY($B17,2)=M$12,SUM($E17:L17)=0),1,""))</f>
        <v>8</v>
      </c>
      <c r="N17" s="15">
        <f>IF(ISNUMBER(M17),IF(M17+1&gt;DAY(EOMONTH($B17,0)),"",MIN(M17+1,DAY(EOMONTH($B17,0)))),IF(AND(WEEKDAY($B17,2)=N$12,SUM($E17:M17)=0),1,""))</f>
        <v>9</v>
      </c>
      <c r="O17" s="15">
        <f>IF(ISNUMBER(N17),IF(N17+1&gt;DAY(EOMONTH($B17,0)),"",MIN(N17+1,DAY(EOMONTH($B17,0)))),IF(AND(WEEKDAY($B17,2)=O$12,SUM($E17:N17)=0),1,""))</f>
        <v>10</v>
      </c>
      <c r="P17" s="15">
        <f>IF(ISNUMBER(O17),IF(O17+1&gt;DAY(EOMONTH($B17,0)),"",MIN(O17+1,DAY(EOMONTH($B17,0)))),IF(AND(WEEKDAY($B17,2)=P$12,SUM($E17:O17)=0),1,""))</f>
        <v>11</v>
      </c>
      <c r="Q17" s="15">
        <f>IF(ISNUMBER(P17),IF(P17+1&gt;DAY(EOMONTH($B17,0)),"",MIN(P17+1,DAY(EOMONTH($B17,0)))),IF(AND(WEEKDAY($B17,2)=Q$12,SUM($E17:P17)=0),1,""))</f>
        <v>12</v>
      </c>
      <c r="R17" s="15">
        <f>IF(ISNUMBER(Q17),IF(Q17+1&gt;DAY(EOMONTH($B17,0)),"",MIN(Q17+1,DAY(EOMONTH($B17,0)))),IF(AND(WEEKDAY($B17,2)=R$12,SUM($E17:Q17)=0),1,""))</f>
        <v>13</v>
      </c>
      <c r="S17" s="15">
        <f>IF(ISNUMBER(R17),IF(R17+1&gt;DAY(EOMONTH($B17,0)),"",MIN(R17+1,DAY(EOMONTH($B17,0)))),IF(AND(WEEKDAY($B17,2)=S$12,SUM($E17:R17)=0),1,""))</f>
        <v>14</v>
      </c>
      <c r="T17" s="15">
        <f>IF(ISNUMBER(S17),IF(S17+1&gt;DAY(EOMONTH($B17,0)),"",MIN(S17+1,DAY(EOMONTH($B17,0)))),IF(AND(WEEKDAY($B17,2)=T$12,SUM($E17:S17)=0),1,""))</f>
        <v>15</v>
      </c>
      <c r="U17" s="15">
        <f>IF(ISNUMBER(T17),IF(T17+1&gt;DAY(EOMONTH($B17,0)),"",MIN(T17+1,DAY(EOMONTH($B17,0)))),IF(AND(WEEKDAY($B17,2)=U$12,SUM($E17:T17)=0),1,""))</f>
        <v>16</v>
      </c>
      <c r="V17" s="15">
        <f>IF(ISNUMBER(U17),IF(U17+1&gt;DAY(EOMONTH($B17,0)),"",MIN(U17+1,DAY(EOMONTH($B17,0)))),IF(AND(WEEKDAY($B17,2)=V$12,SUM($E17:U17)=0),1,""))</f>
        <v>17</v>
      </c>
      <c r="W17" s="15">
        <f>IF(ISNUMBER(V17),IF(V17+1&gt;DAY(EOMONTH($B17,0)),"",MIN(V17+1,DAY(EOMONTH($B17,0)))),IF(AND(WEEKDAY($B17,2)=W$12,SUM($E17:V17)=0),1,""))</f>
        <v>18</v>
      </c>
      <c r="X17" s="15">
        <f>IF(ISNUMBER(W17),IF(W17+1&gt;DAY(EOMONTH($B17,0)),"",MIN(W17+1,DAY(EOMONTH($B17,0)))),IF(AND(WEEKDAY($B17,2)=X$12,SUM($E17:W17)=0),1,""))</f>
        <v>19</v>
      </c>
      <c r="Y17" s="15">
        <f>IF(ISNUMBER(X17),IF(X17+1&gt;DAY(EOMONTH($B17,0)),"",MIN(X17+1,DAY(EOMONTH($B17,0)))),IF(AND(WEEKDAY($B17,2)=Y$12,SUM($E17:X17)=0),1,""))</f>
        <v>20</v>
      </c>
      <c r="Z17" s="15">
        <f>IF(ISNUMBER(Y17),IF(Y17+1&gt;DAY(EOMONTH($B17,0)),"",MIN(Y17+1,DAY(EOMONTH($B17,0)))),IF(AND(WEEKDAY($B17,2)=Z$12,SUM($E17:Y17)=0),1,""))</f>
        <v>21</v>
      </c>
      <c r="AA17" s="15">
        <f>IF(ISNUMBER(Z17),IF(Z17+1&gt;DAY(EOMONTH($B17,0)),"",MIN(Z17+1,DAY(EOMONTH($B17,0)))),IF(AND(WEEKDAY($B17,2)=AA$12,SUM($E17:Z17)=0),1,""))</f>
        <v>22</v>
      </c>
      <c r="AB17" s="15">
        <f>IF(ISNUMBER(AA17),IF(AA17+1&gt;DAY(EOMONTH($B17,0)),"",MIN(AA17+1,DAY(EOMONTH($B17,0)))),IF(AND(WEEKDAY($B17,2)=AB$12,SUM($E17:AA17)=0),1,""))</f>
        <v>23</v>
      </c>
      <c r="AC17" s="15">
        <f>IF(ISNUMBER(AB17),IF(AB17+1&gt;DAY(EOMONTH($B17,0)),"",MIN(AB17+1,DAY(EOMONTH($B17,0)))),IF(AND(WEEKDAY($B17,2)=AC$12,SUM($E17:AB17)=0),1,""))</f>
        <v>24</v>
      </c>
      <c r="AD17" s="15">
        <f>IF(ISNUMBER(AC17),IF(AC17+1&gt;DAY(EOMONTH($B17,0)),"",MIN(AC17+1,DAY(EOMONTH($B17,0)))),IF(AND(WEEKDAY($B17,2)=AD$12,SUM($E17:AC17)=0),1,""))</f>
        <v>25</v>
      </c>
      <c r="AE17" s="15">
        <f>IF(ISNUMBER(AD17),IF(AD17+1&gt;DAY(EOMONTH($B17,0)),"",MIN(AD17+1,DAY(EOMONTH($B17,0)))),IF(AND(WEEKDAY($B17,2)=AE$12,SUM($E17:AD17)=0),1,""))</f>
        <v>26</v>
      </c>
      <c r="AF17" s="15">
        <f>IF(ISNUMBER(AE17),IF(AE17+1&gt;DAY(EOMONTH($B17,0)),"",MIN(AE17+1,DAY(EOMONTH($B17,0)))),IF(AND(WEEKDAY($B17,2)=AF$12,SUM($E17:AE17)=0),1,""))</f>
        <v>27</v>
      </c>
      <c r="AG17" s="15">
        <f>IF(ISNUMBER(AF17),IF(AF17+1&gt;DAY(EOMONTH($B17,0)),"",MIN(AF17+1,DAY(EOMONTH($B17,0)))),IF(AND(WEEKDAY($B17,2)=AG$12,SUM($E17:AF17)=0),1,""))</f>
        <v>28</v>
      </c>
      <c r="AH17" s="15">
        <f>IF(ISNUMBER(AG17),IF(AG17+1&gt;DAY(EOMONTH($B17,0)),"",MIN(AG17+1,DAY(EOMONTH($B17,0)))),IF(AND(WEEKDAY($B17,2)=AH$12,SUM($E17:AG17)=0),1,""))</f>
        <v>29</v>
      </c>
      <c r="AI17" s="15">
        <f>IF(ISNUMBER(AH17),IF(AH17+1&gt;DAY(EOMONTH($B17,0)),"",MIN(AH17+1,DAY(EOMONTH($B17,0)))),IF(AND(WEEKDAY($B17,2)=AI$12,SUM($E17:AH17)=0),1,""))</f>
        <v>30</v>
      </c>
      <c r="AJ17" s="15" t="str">
        <f>IF(ISNUMBER(AI17),IF(AI17+1&gt;DAY(EOMONTH($B17,0)),"",MIN(AI17+1,DAY(EOMONTH($B17,0)))),IF(AND(WEEKDAY($B17,2)=AJ$12,SUM($E17:AI17)=0),1,""))</f>
        <v/>
      </c>
      <c r="AK17" s="15" t="str">
        <f>IF(ISNUMBER(AJ17),IF(AJ17+1&gt;DAY(EOMONTH($B17,0)),"",MIN(AJ17+1,DAY(EOMONTH($B17,0)))),IF(AND(WEEKDAY($B17,2)=AK$12,SUM($E17:AJ17)=0),1,""))</f>
        <v/>
      </c>
      <c r="AL17" s="15" t="str">
        <f>IF(ISNUMBER(AK17),IF(AK17+1&gt;DAY(EOMONTH($B17,0)),"",MIN(AK17+1,DAY(EOMONTH($B17,0)))),IF(AND(WEEKDAY($B17,2)=AL$12,SUM($E17:AK17)=0),1,""))</f>
        <v/>
      </c>
      <c r="AM17" s="15" t="str">
        <f>IF(ISNUMBER(AL17),IF(AL17+1&gt;DAY(EOMONTH($B17,0)),"",MIN(AL17+1,DAY(EOMONTH($B17,0)))),IF(AND(WEEKDAY($B17,2)=AM$12,SUM($E17:AL17)=0),1,""))</f>
        <v/>
      </c>
      <c r="AN17" s="15" t="str">
        <f>IF(ISNUMBER(AM17),IF(AM17+1&gt;DAY(EOMONTH($B17,0)),"",MIN(AM17+1,DAY(EOMONTH($B17,0)))),IF(AND(WEEKDAY($B17,2)=AN$12,SUM($E17:AM17)=0),1,""))</f>
        <v/>
      </c>
      <c r="AO17" s="15" t="str">
        <f>IF(ISNUMBER(AN17),IF(AN17+1&gt;DAY(EOMONTH($B17,0)),"",MIN(AN17+1,DAY(EOMONTH($B17,0)))),IF(AND(WEEKDAY($B17,2)=AO$12,SUM($E17:AN17)=0),1,""))</f>
        <v/>
      </c>
      <c r="AP17" s="15" t="str">
        <f>IF(ISNUMBER(AO17),IF(AO17+1&gt;DAY(EOMONTH($B17,0)),"",MIN(AO17+1,DAY(EOMONTH($B17,0)))),IF(AND(WEEKDAY($B17,2)=AP$12,SUM($E17:AO17)=0),1,""))</f>
        <v/>
      </c>
      <c r="AQ17" s="15" t="str">
        <f>IF(ISNUMBER(AP17),IF(AP17+1&gt;DAY(EOMONTH($B17,0)),"",MIN(AP17+1,DAY(EOMONTH($B17,0)))),IF(AND(WEEKDAY($B17,2)=AQ$12,SUM($E17:AP17)=0),1,""))</f>
        <v/>
      </c>
      <c r="AR17" s="15" t="str">
        <f>IF(ISNUMBER(AQ17),IF(AQ17+1&gt;DAY(EOMONTH($B17,0)),"",MIN(AQ17+1,DAY(EOMONTH($B17,0)))),IF(AND(WEEKDAY($B17,2)=AR$12,SUM($E17:AQ17)=0),1,""))</f>
        <v/>
      </c>
      <c r="AS17" s="15" t="str">
        <f>IF(ISNUMBER(AR17),IF(AR17+1&gt;DAY(EOMONTH($B17,0)),"",MIN(AR17+1,DAY(EOMONTH($B17,0)))),IF(AND(WEEKDAY($B17,2)=AS$12,SUM($E17:AR17)=0),1,""))</f>
        <v/>
      </c>
      <c r="AT17" s="15" t="str">
        <f>IF(ISNUMBER(AS17),IF(AS17+1&gt;DAY(EOMONTH($B17,0)),"",MIN(AS17+1,DAY(EOMONTH($B17,0)))),IF(AND(WEEKDAY($B17,2)=AT$12,SUM($E17:AS17)=0),1,""))</f>
        <v/>
      </c>
      <c r="AU17" s="16" t="str">
        <f>IF(ISNUMBER(AT17),IF(AT17+1&gt;DAY(EOMONTH($B17,0)),"",MIN(AT17+1,DAY(EOMONTH($B17,0)))),IF(AND(WEEKDAY($B17,2)=AU$12,SUM($E17:AT17)=0),1,""))</f>
        <v/>
      </c>
    </row>
    <row r="18" spans="2:47" ht="18" customHeight="1">
      <c r="B18" s="161">
        <f>DATE(ThisYear,MONTH($B$14)+ROWS($B$14:$E17),1)</f>
        <v>43221</v>
      </c>
      <c r="C18" s="162"/>
      <c r="D18" s="162"/>
      <c r="E18" s="163"/>
      <c r="F18" s="14" t="str">
        <f>IF(ISNUMBER(E18),IF(E18+1&gt;DAY(EOMONTH($B18,0)),"",MIN(E18+1,DAY(EOMONTH($B18,0)))),IF(AND(WEEKDAY($B18,2)=F$12,SUM($E18:E18)=0),1,""))</f>
        <v/>
      </c>
      <c r="G18" s="15" t="str">
        <f>IF(ISNUMBER(F18),IF(F18+1&gt;DAY(EOMONTH($B18,0)),"",MIN(F18+1,DAY(EOMONTH($B18,0)))),IF(AND(WEEKDAY($B18,2)=G$12,SUM($E18:F18)=0),1,""))</f>
        <v/>
      </c>
      <c r="H18" s="15">
        <f>IF(ISNUMBER(G18),IF(G18+1&gt;DAY(EOMONTH($B18,0)),"",MIN(G18+1,DAY(EOMONTH($B18,0)))),IF(AND(WEEKDAY($B18,2)=H$12,SUM($E18:G18)=0),1,""))</f>
        <v>1</v>
      </c>
      <c r="I18" s="15">
        <f>IF(ISNUMBER(H18),IF(H18+1&gt;DAY(EOMONTH($B18,0)),"",MIN(H18+1,DAY(EOMONTH($B18,0)))),IF(AND(WEEKDAY($B18,2)=I$12,SUM($E18:H18)=0),1,""))</f>
        <v>2</v>
      </c>
      <c r="J18" s="15">
        <f>IF(ISNUMBER(I18),IF(I18+1&gt;DAY(EOMONTH($B18,0)),"",MIN(I18+1,DAY(EOMONTH($B18,0)))),IF(AND(WEEKDAY($B18,2)=J$12,SUM($E18:I18)=0),1,""))</f>
        <v>3</v>
      </c>
      <c r="K18" s="15">
        <f>IF(ISNUMBER(J18),IF(J18+1&gt;DAY(EOMONTH($B18,0)),"",MIN(J18+1,DAY(EOMONTH($B18,0)))),IF(AND(WEEKDAY($B18,2)=K$12,SUM($E18:J18)=0),1,""))</f>
        <v>4</v>
      </c>
      <c r="L18" s="15">
        <f>IF(ISNUMBER(K18),IF(K18+1&gt;DAY(EOMONTH($B18,0)),"",MIN(K18+1,DAY(EOMONTH($B18,0)))),IF(AND(WEEKDAY($B18,2)=L$12,SUM($E18:K18)=0),1,""))</f>
        <v>5</v>
      </c>
      <c r="M18" s="15">
        <f>IF(ISNUMBER(L18),IF(L18+1&gt;DAY(EOMONTH($B18,0)),"",MIN(L18+1,DAY(EOMONTH($B18,0)))),IF(AND(WEEKDAY($B18,2)=M$12,SUM($E18:L18)=0),1,""))</f>
        <v>6</v>
      </c>
      <c r="N18" s="15">
        <f>IF(ISNUMBER(M18),IF(M18+1&gt;DAY(EOMONTH($B18,0)),"",MIN(M18+1,DAY(EOMONTH($B18,0)))),IF(AND(WEEKDAY($B18,2)=N$12,SUM($E18:M18)=0),1,""))</f>
        <v>7</v>
      </c>
      <c r="O18" s="15">
        <f>IF(ISNUMBER(N18),IF(N18+1&gt;DAY(EOMONTH($B18,0)),"",MIN(N18+1,DAY(EOMONTH($B18,0)))),IF(AND(WEEKDAY($B18,2)=O$12,SUM($E18:N18)=0),1,""))</f>
        <v>8</v>
      </c>
      <c r="P18" s="15">
        <f>IF(ISNUMBER(O18),IF(O18+1&gt;DAY(EOMONTH($B18,0)),"",MIN(O18+1,DAY(EOMONTH($B18,0)))),IF(AND(WEEKDAY($B18,2)=P$12,SUM($E18:O18)=0),1,""))</f>
        <v>9</v>
      </c>
      <c r="Q18" s="15">
        <f>IF(ISNUMBER(P18),IF(P18+1&gt;DAY(EOMONTH($B18,0)),"",MIN(P18+1,DAY(EOMONTH($B18,0)))),IF(AND(WEEKDAY($B18,2)=Q$12,SUM($E18:P18)=0),1,""))</f>
        <v>10</v>
      </c>
      <c r="R18" s="15">
        <f>IF(ISNUMBER(Q18),IF(Q18+1&gt;DAY(EOMONTH($B18,0)),"",MIN(Q18+1,DAY(EOMONTH($B18,0)))),IF(AND(WEEKDAY($B18,2)=R$12,SUM($E18:Q18)=0),1,""))</f>
        <v>11</v>
      </c>
      <c r="S18" s="15">
        <f>IF(ISNUMBER(R18),IF(R18+1&gt;DAY(EOMONTH($B18,0)),"",MIN(R18+1,DAY(EOMONTH($B18,0)))),IF(AND(WEEKDAY($B18,2)=S$12,SUM($E18:R18)=0),1,""))</f>
        <v>12</v>
      </c>
      <c r="T18" s="15">
        <f>IF(ISNUMBER(S18),IF(S18+1&gt;DAY(EOMONTH($B18,0)),"",MIN(S18+1,DAY(EOMONTH($B18,0)))),IF(AND(WEEKDAY($B18,2)=T$12,SUM($E18:S18)=0),1,""))</f>
        <v>13</v>
      </c>
      <c r="U18" s="15">
        <f>IF(ISNUMBER(T18),IF(T18+1&gt;DAY(EOMONTH($B18,0)),"",MIN(T18+1,DAY(EOMONTH($B18,0)))),IF(AND(WEEKDAY($B18,2)=U$12,SUM($E18:T18)=0),1,""))</f>
        <v>14</v>
      </c>
      <c r="V18" s="15">
        <f>IF(ISNUMBER(U18),IF(U18+1&gt;DAY(EOMONTH($B18,0)),"",MIN(U18+1,DAY(EOMONTH($B18,0)))),IF(AND(WEEKDAY($B18,2)=V$12,SUM($E18:U18)=0),1,""))</f>
        <v>15</v>
      </c>
      <c r="W18" s="15">
        <f>IF(ISNUMBER(V18),IF(V18+1&gt;DAY(EOMONTH($B18,0)),"",MIN(V18+1,DAY(EOMONTH($B18,0)))),IF(AND(WEEKDAY($B18,2)=W$12,SUM($E18:V18)=0),1,""))</f>
        <v>16</v>
      </c>
      <c r="X18" s="15">
        <f>IF(ISNUMBER(W18),IF(W18+1&gt;DAY(EOMONTH($B18,0)),"",MIN(W18+1,DAY(EOMONTH($B18,0)))),IF(AND(WEEKDAY($B18,2)=X$12,SUM($E18:W18)=0),1,""))</f>
        <v>17</v>
      </c>
      <c r="Y18" s="15">
        <f>IF(ISNUMBER(X18),IF(X18+1&gt;DAY(EOMONTH($B18,0)),"",MIN(X18+1,DAY(EOMONTH($B18,0)))),IF(AND(WEEKDAY($B18,2)=Y$12,SUM($E18:X18)=0),1,""))</f>
        <v>18</v>
      </c>
      <c r="Z18" s="15">
        <f>IF(ISNUMBER(Y18),IF(Y18+1&gt;DAY(EOMONTH($B18,0)),"",MIN(Y18+1,DAY(EOMONTH($B18,0)))),IF(AND(WEEKDAY($B18,2)=Z$12,SUM($E18:Y18)=0),1,""))</f>
        <v>19</v>
      </c>
      <c r="AA18" s="15">
        <f>IF(ISNUMBER(Z18),IF(Z18+1&gt;DAY(EOMONTH($B18,0)),"",MIN(Z18+1,DAY(EOMONTH($B18,0)))),IF(AND(WEEKDAY($B18,2)=AA$12,SUM($E18:Z18)=0),1,""))</f>
        <v>20</v>
      </c>
      <c r="AB18" s="15">
        <f>IF(ISNUMBER(AA18),IF(AA18+1&gt;DAY(EOMONTH($B18,0)),"",MIN(AA18+1,DAY(EOMONTH($B18,0)))),IF(AND(WEEKDAY($B18,2)=AB$12,SUM($E18:AA18)=0),1,""))</f>
        <v>21</v>
      </c>
      <c r="AC18" s="15">
        <f>IF(ISNUMBER(AB18),IF(AB18+1&gt;DAY(EOMONTH($B18,0)),"",MIN(AB18+1,DAY(EOMONTH($B18,0)))),IF(AND(WEEKDAY($B18,2)=AC$12,SUM($E18:AB18)=0),1,""))</f>
        <v>22</v>
      </c>
      <c r="AD18" s="15">
        <f>IF(ISNUMBER(AC18),IF(AC18+1&gt;DAY(EOMONTH($B18,0)),"",MIN(AC18+1,DAY(EOMONTH($B18,0)))),IF(AND(WEEKDAY($B18,2)=AD$12,SUM($E18:AC18)=0),1,""))</f>
        <v>23</v>
      </c>
      <c r="AE18" s="15">
        <f>IF(ISNUMBER(AD18),IF(AD18+1&gt;DAY(EOMONTH($B18,0)),"",MIN(AD18+1,DAY(EOMONTH($B18,0)))),IF(AND(WEEKDAY($B18,2)=AE$12,SUM($E18:AD18)=0),1,""))</f>
        <v>24</v>
      </c>
      <c r="AF18" s="15">
        <f>IF(ISNUMBER(AE18),IF(AE18+1&gt;DAY(EOMONTH($B18,0)),"",MIN(AE18+1,DAY(EOMONTH($B18,0)))),IF(AND(WEEKDAY($B18,2)=AF$12,SUM($E18:AE18)=0),1,""))</f>
        <v>25</v>
      </c>
      <c r="AG18" s="15">
        <f>IF(ISNUMBER(AF18),IF(AF18+1&gt;DAY(EOMONTH($B18,0)),"",MIN(AF18+1,DAY(EOMONTH($B18,0)))),IF(AND(WEEKDAY($B18,2)=AG$12,SUM($E18:AF18)=0),1,""))</f>
        <v>26</v>
      </c>
      <c r="AH18" s="15">
        <f>IF(ISNUMBER(AG18),IF(AG18+1&gt;DAY(EOMONTH($B18,0)),"",MIN(AG18+1,DAY(EOMONTH($B18,0)))),IF(AND(WEEKDAY($B18,2)=AH$12,SUM($E18:AG18)=0),1,""))</f>
        <v>27</v>
      </c>
      <c r="AI18" s="15">
        <f>IF(ISNUMBER(AH18),IF(AH18+1&gt;DAY(EOMONTH($B18,0)),"",MIN(AH18+1,DAY(EOMONTH($B18,0)))),IF(AND(WEEKDAY($B18,2)=AI$12,SUM($E18:AH18)=0),1,""))</f>
        <v>28</v>
      </c>
      <c r="AJ18" s="15">
        <f>IF(ISNUMBER(AI18),IF(AI18+1&gt;DAY(EOMONTH($B18,0)),"",MIN(AI18+1,DAY(EOMONTH($B18,0)))),IF(AND(WEEKDAY($B18,2)=AJ$12,SUM($E18:AI18)=0),1,""))</f>
        <v>29</v>
      </c>
      <c r="AK18" s="15">
        <f>IF(ISNUMBER(AJ18),IF(AJ18+1&gt;DAY(EOMONTH($B18,0)),"",MIN(AJ18+1,DAY(EOMONTH($B18,0)))),IF(AND(WEEKDAY($B18,2)=AK$12,SUM($E18:AJ18)=0),1,""))</f>
        <v>30</v>
      </c>
      <c r="AL18" s="15">
        <f>IF(ISNUMBER(AK18),IF(AK18+1&gt;DAY(EOMONTH($B18,0)),"",MIN(AK18+1,DAY(EOMONTH($B18,0)))),IF(AND(WEEKDAY($B18,2)=AL$12,SUM($E18:AK18)=0),1,""))</f>
        <v>31</v>
      </c>
      <c r="AM18" s="15" t="str">
        <f>IF(ISNUMBER(AL18),IF(AL18+1&gt;DAY(EOMONTH($B18,0)),"",MIN(AL18+1,DAY(EOMONTH($B18,0)))),IF(AND(WEEKDAY($B18,2)=AM$12,SUM($E18:AL18)=0),1,""))</f>
        <v/>
      </c>
      <c r="AN18" s="15" t="str">
        <f>IF(ISNUMBER(AM18),IF(AM18+1&gt;DAY(EOMONTH($B18,0)),"",MIN(AM18+1,DAY(EOMONTH($B18,0)))),IF(AND(WEEKDAY($B18,2)=AN$12,SUM($E18:AM18)=0),1,""))</f>
        <v/>
      </c>
      <c r="AO18" s="15" t="str">
        <f>IF(ISNUMBER(AN18),IF(AN18+1&gt;DAY(EOMONTH($B18,0)),"",MIN(AN18+1,DAY(EOMONTH($B18,0)))),IF(AND(WEEKDAY($B18,2)=AO$12,SUM($E18:AN18)=0),1,""))</f>
        <v/>
      </c>
      <c r="AP18" s="15" t="str">
        <f>IF(ISNUMBER(AO18),IF(AO18+1&gt;DAY(EOMONTH($B18,0)),"",MIN(AO18+1,DAY(EOMONTH($B18,0)))),IF(AND(WEEKDAY($B18,2)=AP$12,SUM($E18:AO18)=0),1,""))</f>
        <v/>
      </c>
      <c r="AQ18" s="15" t="str">
        <f>IF(ISNUMBER(AP18),IF(AP18+1&gt;DAY(EOMONTH($B18,0)),"",MIN(AP18+1,DAY(EOMONTH($B18,0)))),IF(AND(WEEKDAY($B18,2)=AQ$12,SUM($E18:AP18)=0),1,""))</f>
        <v/>
      </c>
      <c r="AR18" s="15" t="str">
        <f>IF(ISNUMBER(AQ18),IF(AQ18+1&gt;DAY(EOMONTH($B18,0)),"",MIN(AQ18+1,DAY(EOMONTH($B18,0)))),IF(AND(WEEKDAY($B18,2)=AR$12,SUM($E18:AQ18)=0),1,""))</f>
        <v/>
      </c>
      <c r="AS18" s="15" t="str">
        <f>IF(ISNUMBER(AR18),IF(AR18+1&gt;DAY(EOMONTH($B18,0)),"",MIN(AR18+1,DAY(EOMONTH($B18,0)))),IF(AND(WEEKDAY($B18,2)=AS$12,SUM($E18:AR18)=0),1,""))</f>
        <v/>
      </c>
      <c r="AT18" s="15" t="str">
        <f>IF(ISNUMBER(AS18),IF(AS18+1&gt;DAY(EOMONTH($B18,0)),"",MIN(AS18+1,DAY(EOMONTH($B18,0)))),IF(AND(WEEKDAY($B18,2)=AT$12,SUM($E18:AS18)=0),1,""))</f>
        <v/>
      </c>
      <c r="AU18" s="16" t="str">
        <f>IF(ISNUMBER(AT18),IF(AT18+1&gt;DAY(EOMONTH($B18,0)),"",MIN(AT18+1,DAY(EOMONTH($B18,0)))),IF(AND(WEEKDAY($B18,2)=AU$12,SUM($E18:AT18)=0),1,""))</f>
        <v/>
      </c>
    </row>
    <row r="19" spans="2:47" ht="18" customHeight="1">
      <c r="B19" s="161">
        <f>DATE(ThisYear,MONTH($B$14)+ROWS($B$14:$E18),1)</f>
        <v>43252</v>
      </c>
      <c r="C19" s="162"/>
      <c r="D19" s="162"/>
      <c r="E19" s="163"/>
      <c r="F19" s="14" t="str">
        <f>IF(ISNUMBER(E19),IF(E19+1&gt;DAY(EOMONTH($B19,0)),"",MIN(E19+1,DAY(EOMONTH($B19,0)))),IF(AND(WEEKDAY($B19,2)=F$12,SUM($E19:E19)=0),1,""))</f>
        <v/>
      </c>
      <c r="G19" s="15" t="str">
        <f>IF(ISNUMBER(F19),IF(F19+1&gt;DAY(EOMONTH($B19,0)),"",MIN(F19+1,DAY(EOMONTH($B19,0)))),IF(AND(WEEKDAY($B19,2)=G$12,SUM($E19:F19)=0),1,""))</f>
        <v/>
      </c>
      <c r="H19" s="15" t="str">
        <f>IF(ISNUMBER(G19),IF(G19+1&gt;DAY(EOMONTH($B19,0)),"",MIN(G19+1,DAY(EOMONTH($B19,0)))),IF(AND(WEEKDAY($B19,2)=H$12,SUM($E19:G19)=0),1,""))</f>
        <v/>
      </c>
      <c r="I19" s="15" t="str">
        <f>IF(ISNUMBER(H19),IF(H19+1&gt;DAY(EOMONTH($B19,0)),"",MIN(H19+1,DAY(EOMONTH($B19,0)))),IF(AND(WEEKDAY($B19,2)=I$12,SUM($E19:H19)=0),1,""))</f>
        <v/>
      </c>
      <c r="J19" s="15" t="str">
        <f>IF(ISNUMBER(I19),IF(I19+1&gt;DAY(EOMONTH($B19,0)),"",MIN(I19+1,DAY(EOMONTH($B19,0)))),IF(AND(WEEKDAY($B19,2)=J$12,SUM($E19:I19)=0),1,""))</f>
        <v/>
      </c>
      <c r="K19" s="15">
        <f>IF(ISNUMBER(J19),IF(J19+1&gt;DAY(EOMONTH($B19,0)),"",MIN(J19+1,DAY(EOMONTH($B19,0)))),IF(AND(WEEKDAY($B19,2)=K$12,SUM($E19:J19)=0),1,""))</f>
        <v>1</v>
      </c>
      <c r="L19" s="15">
        <f>IF(ISNUMBER(K19),IF(K19+1&gt;DAY(EOMONTH($B19,0)),"",MIN(K19+1,DAY(EOMONTH($B19,0)))),IF(AND(WEEKDAY($B19,2)=L$12,SUM($E19:K19)=0),1,""))</f>
        <v>2</v>
      </c>
      <c r="M19" s="15">
        <f>IF(ISNUMBER(L19),IF(L19+1&gt;DAY(EOMONTH($B19,0)),"",MIN(L19+1,DAY(EOMONTH($B19,0)))),IF(AND(WEEKDAY($B19,2)=M$12,SUM($E19:L19)=0),1,""))</f>
        <v>3</v>
      </c>
      <c r="N19" s="15">
        <f>IF(ISNUMBER(M19),IF(M19+1&gt;DAY(EOMONTH($B19,0)),"",MIN(M19+1,DAY(EOMONTH($B19,0)))),IF(AND(WEEKDAY($B19,2)=N$12,SUM($E19:M19)=0),1,""))</f>
        <v>4</v>
      </c>
      <c r="O19" s="15">
        <f>IF(ISNUMBER(N19),IF(N19+1&gt;DAY(EOMONTH($B19,0)),"",MIN(N19+1,DAY(EOMONTH($B19,0)))),IF(AND(WEEKDAY($B19,2)=O$12,SUM($E19:N19)=0),1,""))</f>
        <v>5</v>
      </c>
      <c r="P19" s="15">
        <f>IF(ISNUMBER(O19),IF(O19+1&gt;DAY(EOMONTH($B19,0)),"",MIN(O19+1,DAY(EOMONTH($B19,0)))),IF(AND(WEEKDAY($B19,2)=P$12,SUM($E19:O19)=0),1,""))</f>
        <v>6</v>
      </c>
      <c r="Q19" s="15">
        <f>IF(ISNUMBER(P19),IF(P19+1&gt;DAY(EOMONTH($B19,0)),"",MIN(P19+1,DAY(EOMONTH($B19,0)))),IF(AND(WEEKDAY($B19,2)=Q$12,SUM($E19:P19)=0),1,""))</f>
        <v>7</v>
      </c>
      <c r="R19" s="15">
        <f>IF(ISNUMBER(Q19),IF(Q19+1&gt;DAY(EOMONTH($B19,0)),"",MIN(Q19+1,DAY(EOMONTH($B19,0)))),IF(AND(WEEKDAY($B19,2)=R$12,SUM($E19:Q19)=0),1,""))</f>
        <v>8</v>
      </c>
      <c r="S19" s="15">
        <f>IF(ISNUMBER(R19),IF(R19+1&gt;DAY(EOMONTH($B19,0)),"",MIN(R19+1,DAY(EOMONTH($B19,0)))),IF(AND(WEEKDAY($B19,2)=S$12,SUM($E19:R19)=0),1,""))</f>
        <v>9</v>
      </c>
      <c r="T19" s="15">
        <f>IF(ISNUMBER(S19),IF(S19+1&gt;DAY(EOMONTH($B19,0)),"",MIN(S19+1,DAY(EOMONTH($B19,0)))),IF(AND(WEEKDAY($B19,2)=T$12,SUM($E19:S19)=0),1,""))</f>
        <v>10</v>
      </c>
      <c r="U19" s="15">
        <f>IF(ISNUMBER(T19),IF(T19+1&gt;DAY(EOMONTH($B19,0)),"",MIN(T19+1,DAY(EOMONTH($B19,0)))),IF(AND(WEEKDAY($B19,2)=U$12,SUM($E19:T19)=0),1,""))</f>
        <v>11</v>
      </c>
      <c r="V19" s="15">
        <f>IF(ISNUMBER(U19),IF(U19+1&gt;DAY(EOMONTH($B19,0)),"",MIN(U19+1,DAY(EOMONTH($B19,0)))),IF(AND(WEEKDAY($B19,2)=V$12,SUM($E19:U19)=0),1,""))</f>
        <v>12</v>
      </c>
      <c r="W19" s="15">
        <f>IF(ISNUMBER(V19),IF(V19+1&gt;DAY(EOMONTH($B19,0)),"",MIN(V19+1,DAY(EOMONTH($B19,0)))),IF(AND(WEEKDAY($B19,2)=W$12,SUM($E19:V19)=0),1,""))</f>
        <v>13</v>
      </c>
      <c r="X19" s="15">
        <f>IF(ISNUMBER(W19),IF(W19+1&gt;DAY(EOMONTH($B19,0)),"",MIN(W19+1,DAY(EOMONTH($B19,0)))),IF(AND(WEEKDAY($B19,2)=X$12,SUM($E19:W19)=0),1,""))</f>
        <v>14</v>
      </c>
      <c r="Y19" s="15">
        <f>IF(ISNUMBER(X19),IF(X19+1&gt;DAY(EOMONTH($B19,0)),"",MIN(X19+1,DAY(EOMONTH($B19,0)))),IF(AND(WEEKDAY($B19,2)=Y$12,SUM($E19:X19)=0),1,""))</f>
        <v>15</v>
      </c>
      <c r="Z19" s="15">
        <f>IF(ISNUMBER(Y19),IF(Y19+1&gt;DAY(EOMONTH($B19,0)),"",MIN(Y19+1,DAY(EOMONTH($B19,0)))),IF(AND(WEEKDAY($B19,2)=Z$12,SUM($E19:Y19)=0),1,""))</f>
        <v>16</v>
      </c>
      <c r="AA19" s="15">
        <f>IF(ISNUMBER(Z19),IF(Z19+1&gt;DAY(EOMONTH($B19,0)),"",MIN(Z19+1,DAY(EOMONTH($B19,0)))),IF(AND(WEEKDAY($B19,2)=AA$12,SUM($E19:Z19)=0),1,""))</f>
        <v>17</v>
      </c>
      <c r="AB19" s="15">
        <f>IF(ISNUMBER(AA19),IF(AA19+1&gt;DAY(EOMONTH($B19,0)),"",MIN(AA19+1,DAY(EOMONTH($B19,0)))),IF(AND(WEEKDAY($B19,2)=AB$12,SUM($E19:AA19)=0),1,""))</f>
        <v>18</v>
      </c>
      <c r="AC19" s="15">
        <f>IF(ISNUMBER(AB19),IF(AB19+1&gt;DAY(EOMONTH($B19,0)),"",MIN(AB19+1,DAY(EOMONTH($B19,0)))),IF(AND(WEEKDAY($B19,2)=AC$12,SUM($E19:AB19)=0),1,""))</f>
        <v>19</v>
      </c>
      <c r="AD19" s="15">
        <f>IF(ISNUMBER(AC19),IF(AC19+1&gt;DAY(EOMONTH($B19,0)),"",MIN(AC19+1,DAY(EOMONTH($B19,0)))),IF(AND(WEEKDAY($B19,2)=AD$12,SUM($E19:AC19)=0),1,""))</f>
        <v>20</v>
      </c>
      <c r="AE19" s="15">
        <f>IF(ISNUMBER(AD19),IF(AD19+1&gt;DAY(EOMONTH($B19,0)),"",MIN(AD19+1,DAY(EOMONTH($B19,0)))),IF(AND(WEEKDAY($B19,2)=AE$12,SUM($E19:AD19)=0),1,""))</f>
        <v>21</v>
      </c>
      <c r="AF19" s="15">
        <f>IF(ISNUMBER(AE19),IF(AE19+1&gt;DAY(EOMONTH($B19,0)),"",MIN(AE19+1,DAY(EOMONTH($B19,0)))),IF(AND(WEEKDAY($B19,2)=AF$12,SUM($E19:AE19)=0),1,""))</f>
        <v>22</v>
      </c>
      <c r="AG19" s="15">
        <f>IF(ISNUMBER(AF19),IF(AF19+1&gt;DAY(EOMONTH($B19,0)),"",MIN(AF19+1,DAY(EOMONTH($B19,0)))),IF(AND(WEEKDAY($B19,2)=AG$12,SUM($E19:AF19)=0),1,""))</f>
        <v>23</v>
      </c>
      <c r="AH19" s="15">
        <f>IF(ISNUMBER(AG19),IF(AG19+1&gt;DAY(EOMONTH($B19,0)),"",MIN(AG19+1,DAY(EOMONTH($B19,0)))),IF(AND(WEEKDAY($B19,2)=AH$12,SUM($E19:AG19)=0),1,""))</f>
        <v>24</v>
      </c>
      <c r="AI19" s="15">
        <f>IF(ISNUMBER(AH19),IF(AH19+1&gt;DAY(EOMONTH($B19,0)),"",MIN(AH19+1,DAY(EOMONTH($B19,0)))),IF(AND(WEEKDAY($B19,2)=AI$12,SUM($E19:AH19)=0),1,""))</f>
        <v>25</v>
      </c>
      <c r="AJ19" s="15">
        <f>IF(ISNUMBER(AI19),IF(AI19+1&gt;DAY(EOMONTH($B19,0)),"",MIN(AI19+1,DAY(EOMONTH($B19,0)))),IF(AND(WEEKDAY($B19,2)=AJ$12,SUM($E19:AI19)=0),1,""))</f>
        <v>26</v>
      </c>
      <c r="AK19" s="15">
        <f>IF(ISNUMBER(AJ19),IF(AJ19+1&gt;DAY(EOMONTH($B19,0)),"",MIN(AJ19+1,DAY(EOMONTH($B19,0)))),IF(AND(WEEKDAY($B19,2)=AK$12,SUM($E19:AJ19)=0),1,""))</f>
        <v>27</v>
      </c>
      <c r="AL19" s="15">
        <f>IF(ISNUMBER(AK19),IF(AK19+1&gt;DAY(EOMONTH($B19,0)),"",MIN(AK19+1,DAY(EOMONTH($B19,0)))),IF(AND(WEEKDAY($B19,2)=AL$12,SUM($E19:AK19)=0),1,""))</f>
        <v>28</v>
      </c>
      <c r="AM19" s="15">
        <f>IF(ISNUMBER(AL19),IF(AL19+1&gt;DAY(EOMONTH($B19,0)),"",MIN(AL19+1,DAY(EOMONTH($B19,0)))),IF(AND(WEEKDAY($B19,2)=AM$12,SUM($E19:AL19)=0),1,""))</f>
        <v>29</v>
      </c>
      <c r="AN19" s="15">
        <f>IF(ISNUMBER(AM19),IF(AM19+1&gt;DAY(EOMONTH($B19,0)),"",MIN(AM19+1,DAY(EOMONTH($B19,0)))),IF(AND(WEEKDAY($B19,2)=AN$12,SUM($E19:AM19)=0),1,""))</f>
        <v>30</v>
      </c>
      <c r="AO19" s="15" t="str">
        <f>IF(ISNUMBER(AN19),IF(AN19+1&gt;DAY(EOMONTH($B19,0)),"",MIN(AN19+1,DAY(EOMONTH($B19,0)))),IF(AND(WEEKDAY($B19,2)=AO$12,SUM($E19:AN19)=0),1,""))</f>
        <v/>
      </c>
      <c r="AP19" s="15" t="str">
        <f>IF(ISNUMBER(AO19),IF(AO19+1&gt;DAY(EOMONTH($B19,0)),"",MIN(AO19+1,DAY(EOMONTH($B19,0)))),IF(AND(WEEKDAY($B19,2)=AP$12,SUM($E19:AO19)=0),1,""))</f>
        <v/>
      </c>
      <c r="AQ19" s="15" t="str">
        <f>IF(ISNUMBER(AP19),IF(AP19+1&gt;DAY(EOMONTH($B19,0)),"",MIN(AP19+1,DAY(EOMONTH($B19,0)))),IF(AND(WEEKDAY($B19,2)=AQ$12,SUM($E19:AP19)=0),1,""))</f>
        <v/>
      </c>
      <c r="AR19" s="15" t="str">
        <f>IF(ISNUMBER(AQ19),IF(AQ19+1&gt;DAY(EOMONTH($B19,0)),"",MIN(AQ19+1,DAY(EOMONTH($B19,0)))),IF(AND(WEEKDAY($B19,2)=AR$12,SUM($E19:AQ19)=0),1,""))</f>
        <v/>
      </c>
      <c r="AS19" s="15" t="str">
        <f>IF(ISNUMBER(AR19),IF(AR19+1&gt;DAY(EOMONTH($B19,0)),"",MIN(AR19+1,DAY(EOMONTH($B19,0)))),IF(AND(WEEKDAY($B19,2)=AS$12,SUM($E19:AR19)=0),1,""))</f>
        <v/>
      </c>
      <c r="AT19" s="15" t="str">
        <f>IF(ISNUMBER(AS19),IF(AS19+1&gt;DAY(EOMONTH($B19,0)),"",MIN(AS19+1,DAY(EOMONTH($B19,0)))),IF(AND(WEEKDAY($B19,2)=AT$12,SUM($E19:AS19)=0),1,""))</f>
        <v/>
      </c>
      <c r="AU19" s="16" t="str">
        <f>IF(ISNUMBER(AT19),IF(AT19+1&gt;DAY(EOMONTH($B19,0)),"",MIN(AT19+1,DAY(EOMONTH($B19,0)))),IF(AND(WEEKDAY($B19,2)=AU$12,SUM($E19:AT19)=0),1,""))</f>
        <v/>
      </c>
    </row>
    <row r="20" spans="2:47" ht="18" customHeight="1">
      <c r="B20" s="161">
        <f>DATE(ThisYear,MONTH($B$14)+ROWS($B$14:$E19),1)</f>
        <v>43282</v>
      </c>
      <c r="C20" s="162"/>
      <c r="D20" s="162"/>
      <c r="E20" s="163"/>
      <c r="F20" s="14">
        <f>IF(ISNUMBER(E20),IF(E20+1&gt;DAY(EOMONTH($B20,0)),"",MIN(E20+1,DAY(EOMONTH($B20,0)))),IF(AND(WEEKDAY($B20,2)=F$12,SUM($E20:E20)=0),1,""))</f>
        <v>1</v>
      </c>
      <c r="G20" s="15">
        <f>IF(ISNUMBER(F20),IF(F20+1&gt;DAY(EOMONTH($B20,0)),"",MIN(F20+1,DAY(EOMONTH($B20,0)))),IF(AND(WEEKDAY($B20,2)=G$12,SUM($E20:F20)=0),1,""))</f>
        <v>2</v>
      </c>
      <c r="H20" s="15">
        <f>IF(ISNUMBER(G20),IF(G20+1&gt;DAY(EOMONTH($B20,0)),"",MIN(G20+1,DAY(EOMONTH($B20,0)))),IF(AND(WEEKDAY($B20,2)=H$12,SUM($E20:G20)=0),1,""))</f>
        <v>3</v>
      </c>
      <c r="I20" s="15">
        <f>IF(ISNUMBER(H20),IF(H20+1&gt;DAY(EOMONTH($B20,0)),"",MIN(H20+1,DAY(EOMONTH($B20,0)))),IF(AND(WEEKDAY($B20,2)=I$12,SUM($E20:H20)=0),1,""))</f>
        <v>4</v>
      </c>
      <c r="J20" s="15">
        <f>IF(ISNUMBER(I20),IF(I20+1&gt;DAY(EOMONTH($B20,0)),"",MIN(I20+1,DAY(EOMONTH($B20,0)))),IF(AND(WEEKDAY($B20,2)=J$12,SUM($E20:I20)=0),1,""))</f>
        <v>5</v>
      </c>
      <c r="K20" s="15">
        <f>IF(ISNUMBER(J20),IF(J20+1&gt;DAY(EOMONTH($B20,0)),"",MIN(J20+1,DAY(EOMONTH($B20,0)))),IF(AND(WEEKDAY($B20,2)=K$12,SUM($E20:J20)=0),1,""))</f>
        <v>6</v>
      </c>
      <c r="L20" s="15">
        <f>IF(ISNUMBER(K20),IF(K20+1&gt;DAY(EOMONTH($B20,0)),"",MIN(K20+1,DAY(EOMONTH($B20,0)))),IF(AND(WEEKDAY($B20,2)=L$12,SUM($E20:K20)=0),1,""))</f>
        <v>7</v>
      </c>
      <c r="M20" s="15">
        <f>IF(ISNUMBER(L20),IF(L20+1&gt;DAY(EOMONTH($B20,0)),"",MIN(L20+1,DAY(EOMONTH($B20,0)))),IF(AND(WEEKDAY($B20,2)=M$12,SUM($E20:L20)=0),1,""))</f>
        <v>8</v>
      </c>
      <c r="N20" s="15">
        <f>IF(ISNUMBER(M20),IF(M20+1&gt;DAY(EOMONTH($B20,0)),"",MIN(M20+1,DAY(EOMONTH($B20,0)))),IF(AND(WEEKDAY($B20,2)=N$12,SUM($E20:M20)=0),1,""))</f>
        <v>9</v>
      </c>
      <c r="O20" s="15">
        <f>IF(ISNUMBER(N20),IF(N20+1&gt;DAY(EOMONTH($B20,0)),"",MIN(N20+1,DAY(EOMONTH($B20,0)))),IF(AND(WEEKDAY($B20,2)=O$12,SUM($E20:N20)=0),1,""))</f>
        <v>10</v>
      </c>
      <c r="P20" s="15">
        <f>IF(ISNUMBER(O20),IF(O20+1&gt;DAY(EOMONTH($B20,0)),"",MIN(O20+1,DAY(EOMONTH($B20,0)))),IF(AND(WEEKDAY($B20,2)=P$12,SUM($E20:O20)=0),1,""))</f>
        <v>11</v>
      </c>
      <c r="Q20" s="15">
        <f>IF(ISNUMBER(P20),IF(P20+1&gt;DAY(EOMONTH($B20,0)),"",MIN(P20+1,DAY(EOMONTH($B20,0)))),IF(AND(WEEKDAY($B20,2)=Q$12,SUM($E20:P20)=0),1,""))</f>
        <v>12</v>
      </c>
      <c r="R20" s="15">
        <f>IF(ISNUMBER(Q20),IF(Q20+1&gt;DAY(EOMONTH($B20,0)),"",MIN(Q20+1,DAY(EOMONTH($B20,0)))),IF(AND(WEEKDAY($B20,2)=R$12,SUM($E20:Q20)=0),1,""))</f>
        <v>13</v>
      </c>
      <c r="S20" s="15">
        <f>IF(ISNUMBER(R20),IF(R20+1&gt;DAY(EOMONTH($B20,0)),"",MIN(R20+1,DAY(EOMONTH($B20,0)))),IF(AND(WEEKDAY($B20,2)=S$12,SUM($E20:R20)=0),1,""))</f>
        <v>14</v>
      </c>
      <c r="T20" s="15">
        <f>IF(ISNUMBER(S20),IF(S20+1&gt;DAY(EOMONTH($B20,0)),"",MIN(S20+1,DAY(EOMONTH($B20,0)))),IF(AND(WEEKDAY($B20,2)=T$12,SUM($E20:S20)=0),1,""))</f>
        <v>15</v>
      </c>
      <c r="U20" s="15">
        <f>IF(ISNUMBER(T20),IF(T20+1&gt;DAY(EOMONTH($B20,0)),"",MIN(T20+1,DAY(EOMONTH($B20,0)))),IF(AND(WEEKDAY($B20,2)=U$12,SUM($E20:T20)=0),1,""))</f>
        <v>16</v>
      </c>
      <c r="V20" s="15">
        <f>IF(ISNUMBER(U20),IF(U20+1&gt;DAY(EOMONTH($B20,0)),"",MIN(U20+1,DAY(EOMONTH($B20,0)))),IF(AND(WEEKDAY($B20,2)=V$12,SUM($E20:U20)=0),1,""))</f>
        <v>17</v>
      </c>
      <c r="W20" s="15">
        <f>IF(ISNUMBER(V20),IF(V20+1&gt;DAY(EOMONTH($B20,0)),"",MIN(V20+1,DAY(EOMONTH($B20,0)))),IF(AND(WEEKDAY($B20,2)=W$12,SUM($E20:V20)=0),1,""))</f>
        <v>18</v>
      </c>
      <c r="X20" s="15">
        <f>IF(ISNUMBER(W20),IF(W20+1&gt;DAY(EOMONTH($B20,0)),"",MIN(W20+1,DAY(EOMONTH($B20,0)))),IF(AND(WEEKDAY($B20,2)=X$12,SUM($E20:W20)=0),1,""))</f>
        <v>19</v>
      </c>
      <c r="Y20" s="15">
        <f>IF(ISNUMBER(X20),IF(X20+1&gt;DAY(EOMONTH($B20,0)),"",MIN(X20+1,DAY(EOMONTH($B20,0)))),IF(AND(WEEKDAY($B20,2)=Y$12,SUM($E20:X20)=0),1,""))</f>
        <v>20</v>
      </c>
      <c r="Z20" s="15">
        <f>IF(ISNUMBER(Y20),IF(Y20+1&gt;DAY(EOMONTH($B20,0)),"",MIN(Y20+1,DAY(EOMONTH($B20,0)))),IF(AND(WEEKDAY($B20,2)=Z$12,SUM($E20:Y20)=0),1,""))</f>
        <v>21</v>
      </c>
      <c r="AA20" s="15">
        <f>IF(ISNUMBER(Z20),IF(Z20+1&gt;DAY(EOMONTH($B20,0)),"",MIN(Z20+1,DAY(EOMONTH($B20,0)))),IF(AND(WEEKDAY($B20,2)=AA$12,SUM($E20:Z20)=0),1,""))</f>
        <v>22</v>
      </c>
      <c r="AB20" s="15">
        <f>IF(ISNUMBER(AA20),IF(AA20+1&gt;DAY(EOMONTH($B20,0)),"",MIN(AA20+1,DAY(EOMONTH($B20,0)))),IF(AND(WEEKDAY($B20,2)=AB$12,SUM($E20:AA20)=0),1,""))</f>
        <v>23</v>
      </c>
      <c r="AC20" s="15">
        <f>IF(ISNUMBER(AB20),IF(AB20+1&gt;DAY(EOMONTH($B20,0)),"",MIN(AB20+1,DAY(EOMONTH($B20,0)))),IF(AND(WEEKDAY($B20,2)=AC$12,SUM($E20:AB20)=0),1,""))</f>
        <v>24</v>
      </c>
      <c r="AD20" s="15">
        <f>IF(ISNUMBER(AC20),IF(AC20+1&gt;DAY(EOMONTH($B20,0)),"",MIN(AC20+1,DAY(EOMONTH($B20,0)))),IF(AND(WEEKDAY($B20,2)=AD$12,SUM($E20:AC20)=0),1,""))</f>
        <v>25</v>
      </c>
      <c r="AE20" s="15">
        <f>IF(ISNUMBER(AD20),IF(AD20+1&gt;DAY(EOMONTH($B20,0)),"",MIN(AD20+1,DAY(EOMONTH($B20,0)))),IF(AND(WEEKDAY($B20,2)=AE$12,SUM($E20:AD20)=0),1,""))</f>
        <v>26</v>
      </c>
      <c r="AF20" s="15">
        <f>IF(ISNUMBER(AE20),IF(AE20+1&gt;DAY(EOMONTH($B20,0)),"",MIN(AE20+1,DAY(EOMONTH($B20,0)))),IF(AND(WEEKDAY($B20,2)=AF$12,SUM($E20:AE20)=0),1,""))</f>
        <v>27</v>
      </c>
      <c r="AG20" s="15">
        <f>IF(ISNUMBER(AF20),IF(AF20+1&gt;DAY(EOMONTH($B20,0)),"",MIN(AF20+1,DAY(EOMONTH($B20,0)))),IF(AND(WEEKDAY($B20,2)=AG$12,SUM($E20:AF20)=0),1,""))</f>
        <v>28</v>
      </c>
      <c r="AH20" s="15">
        <f>IF(ISNUMBER(AG20),IF(AG20+1&gt;DAY(EOMONTH($B20,0)),"",MIN(AG20+1,DAY(EOMONTH($B20,0)))),IF(AND(WEEKDAY($B20,2)=AH$12,SUM($E20:AG20)=0),1,""))</f>
        <v>29</v>
      </c>
      <c r="AI20" s="15">
        <f>IF(ISNUMBER(AH20),IF(AH20+1&gt;DAY(EOMONTH($B20,0)),"",MIN(AH20+1,DAY(EOMONTH($B20,0)))),IF(AND(WEEKDAY($B20,2)=AI$12,SUM($E20:AH20)=0),1,""))</f>
        <v>30</v>
      </c>
      <c r="AJ20" s="15">
        <f>IF(ISNUMBER(AI20),IF(AI20+1&gt;DAY(EOMONTH($B20,0)),"",MIN(AI20+1,DAY(EOMONTH($B20,0)))),IF(AND(WEEKDAY($B20,2)=AJ$12,SUM($E20:AI20)=0),1,""))</f>
        <v>31</v>
      </c>
      <c r="AK20" s="15" t="str">
        <f>IF(ISNUMBER(AJ20),IF(AJ20+1&gt;DAY(EOMONTH($B20,0)),"",MIN(AJ20+1,DAY(EOMONTH($B20,0)))),IF(AND(WEEKDAY($B20,2)=AK$12,SUM($E20:AJ20)=0),1,""))</f>
        <v/>
      </c>
      <c r="AL20" s="15" t="str">
        <f>IF(ISNUMBER(AK20),IF(AK20+1&gt;DAY(EOMONTH($B20,0)),"",MIN(AK20+1,DAY(EOMONTH($B20,0)))),IF(AND(WEEKDAY($B20,2)=AL$12,SUM($E20:AK20)=0),1,""))</f>
        <v/>
      </c>
      <c r="AM20" s="15" t="str">
        <f>IF(ISNUMBER(AL20),IF(AL20+1&gt;DAY(EOMONTH($B20,0)),"",MIN(AL20+1,DAY(EOMONTH($B20,0)))),IF(AND(WEEKDAY($B20,2)=AM$12,SUM($E20:AL20)=0),1,""))</f>
        <v/>
      </c>
      <c r="AN20" s="15" t="str">
        <f>IF(ISNUMBER(AM20),IF(AM20+1&gt;DAY(EOMONTH($B20,0)),"",MIN(AM20+1,DAY(EOMONTH($B20,0)))),IF(AND(WEEKDAY($B20,2)=AN$12,SUM($E20:AM20)=0),1,""))</f>
        <v/>
      </c>
      <c r="AO20" s="15" t="str">
        <f>IF(ISNUMBER(AN20),IF(AN20+1&gt;DAY(EOMONTH($B20,0)),"",MIN(AN20+1,DAY(EOMONTH($B20,0)))),IF(AND(WEEKDAY($B20,2)=AO$12,SUM($E20:AN20)=0),1,""))</f>
        <v/>
      </c>
      <c r="AP20" s="15" t="str">
        <f>IF(ISNUMBER(AO20),IF(AO20+1&gt;DAY(EOMONTH($B20,0)),"",MIN(AO20+1,DAY(EOMONTH($B20,0)))),IF(AND(WEEKDAY($B20,2)=AP$12,SUM($E20:AO20)=0),1,""))</f>
        <v/>
      </c>
      <c r="AQ20" s="15" t="str">
        <f>IF(ISNUMBER(AP20),IF(AP20+1&gt;DAY(EOMONTH($B20,0)),"",MIN(AP20+1,DAY(EOMONTH($B20,0)))),IF(AND(WEEKDAY($B20,2)=AQ$12,SUM($E20:AP20)=0),1,""))</f>
        <v/>
      </c>
      <c r="AR20" s="15" t="str">
        <f>IF(ISNUMBER(AQ20),IF(AQ20+1&gt;DAY(EOMONTH($B20,0)),"",MIN(AQ20+1,DAY(EOMONTH($B20,0)))),IF(AND(WEEKDAY($B20,2)=AR$12,SUM($E20:AQ20)=0),1,""))</f>
        <v/>
      </c>
      <c r="AS20" s="15" t="str">
        <f>IF(ISNUMBER(AR20),IF(AR20+1&gt;DAY(EOMONTH($B20,0)),"",MIN(AR20+1,DAY(EOMONTH($B20,0)))),IF(AND(WEEKDAY($B20,2)=AS$12,SUM($E20:AR20)=0),1,""))</f>
        <v/>
      </c>
      <c r="AT20" s="15" t="str">
        <f>IF(ISNUMBER(AS20),IF(AS20+1&gt;DAY(EOMONTH($B20,0)),"",MIN(AS20+1,DAY(EOMONTH($B20,0)))),IF(AND(WEEKDAY($B20,2)=AT$12,SUM($E20:AS20)=0),1,""))</f>
        <v/>
      </c>
      <c r="AU20" s="16" t="str">
        <f>IF(ISNUMBER(AT20),IF(AT20+1&gt;DAY(EOMONTH($B20,0)),"",MIN(AT20+1,DAY(EOMONTH($B20,0)))),IF(AND(WEEKDAY($B20,2)=AU$12,SUM($E20:AT20)=0),1,""))</f>
        <v/>
      </c>
    </row>
    <row r="21" spans="2:47" ht="18" customHeight="1">
      <c r="B21" s="161">
        <f>DATE(ThisYear,MONTH($B$14)+ROWS($B$14:$E20),1)</f>
        <v>43313</v>
      </c>
      <c r="C21" s="162"/>
      <c r="D21" s="162"/>
      <c r="E21" s="163"/>
      <c r="F21" s="14" t="str">
        <f>IF(ISNUMBER(E21),IF(E21+1&gt;DAY(EOMONTH($B21,0)),"",MIN(E21+1,DAY(EOMONTH($B21,0)))),IF(AND(WEEKDAY($B21,2)=F$12,SUM($E21:E21)=0),1,""))</f>
        <v/>
      </c>
      <c r="G21" s="15" t="str">
        <f>IF(ISNUMBER(F21),IF(F21+1&gt;DAY(EOMONTH($B21,0)),"",MIN(F21+1,DAY(EOMONTH($B21,0)))),IF(AND(WEEKDAY($B21,2)=G$12,SUM($E21:F21)=0),1,""))</f>
        <v/>
      </c>
      <c r="H21" s="15" t="str">
        <f>IF(ISNUMBER(G21),IF(G21+1&gt;DAY(EOMONTH($B21,0)),"",MIN(G21+1,DAY(EOMONTH($B21,0)))),IF(AND(WEEKDAY($B21,2)=H$12,SUM($E21:G21)=0),1,""))</f>
        <v/>
      </c>
      <c r="I21" s="15">
        <f>IF(ISNUMBER(H21),IF(H21+1&gt;DAY(EOMONTH($B21,0)),"",MIN(H21+1,DAY(EOMONTH($B21,0)))),IF(AND(WEEKDAY($B21,2)=I$12,SUM($E21:H21)=0),1,""))</f>
        <v>1</v>
      </c>
      <c r="J21" s="15">
        <f>IF(ISNUMBER(I21),IF(I21+1&gt;DAY(EOMONTH($B21,0)),"",MIN(I21+1,DAY(EOMONTH($B21,0)))),IF(AND(WEEKDAY($B21,2)=J$12,SUM($E21:I21)=0),1,""))</f>
        <v>2</v>
      </c>
      <c r="K21" s="15">
        <f>IF(ISNUMBER(J21),IF(J21+1&gt;DAY(EOMONTH($B21,0)),"",MIN(J21+1,DAY(EOMONTH($B21,0)))),IF(AND(WEEKDAY($B21,2)=K$12,SUM($E21:J21)=0),1,""))</f>
        <v>3</v>
      </c>
      <c r="L21" s="15">
        <f>IF(ISNUMBER(K21),IF(K21+1&gt;DAY(EOMONTH($B21,0)),"",MIN(K21+1,DAY(EOMONTH($B21,0)))),IF(AND(WEEKDAY($B21,2)=L$12,SUM($E21:K21)=0),1,""))</f>
        <v>4</v>
      </c>
      <c r="M21" s="15">
        <f>IF(ISNUMBER(L21),IF(L21+1&gt;DAY(EOMONTH($B21,0)),"",MIN(L21+1,DAY(EOMONTH($B21,0)))),IF(AND(WEEKDAY($B21,2)=M$12,SUM($E21:L21)=0),1,""))</f>
        <v>5</v>
      </c>
      <c r="N21" s="15">
        <f>IF(ISNUMBER(M21),IF(M21+1&gt;DAY(EOMONTH($B21,0)),"",MIN(M21+1,DAY(EOMONTH($B21,0)))),IF(AND(WEEKDAY($B21,2)=N$12,SUM($E21:M21)=0),1,""))</f>
        <v>6</v>
      </c>
      <c r="O21" s="15">
        <f>IF(ISNUMBER(N21),IF(N21+1&gt;DAY(EOMONTH($B21,0)),"",MIN(N21+1,DAY(EOMONTH($B21,0)))),IF(AND(WEEKDAY($B21,2)=O$12,SUM($E21:N21)=0),1,""))</f>
        <v>7</v>
      </c>
      <c r="P21" s="15">
        <f>IF(ISNUMBER(O21),IF(O21+1&gt;DAY(EOMONTH($B21,0)),"",MIN(O21+1,DAY(EOMONTH($B21,0)))),IF(AND(WEEKDAY($B21,2)=P$12,SUM($E21:O21)=0),1,""))</f>
        <v>8</v>
      </c>
      <c r="Q21" s="15">
        <f>IF(ISNUMBER(P21),IF(P21+1&gt;DAY(EOMONTH($B21,0)),"",MIN(P21+1,DAY(EOMONTH($B21,0)))),IF(AND(WEEKDAY($B21,2)=Q$12,SUM($E21:P21)=0),1,""))</f>
        <v>9</v>
      </c>
      <c r="R21" s="15">
        <f>IF(ISNUMBER(Q21),IF(Q21+1&gt;DAY(EOMONTH($B21,0)),"",MIN(Q21+1,DAY(EOMONTH($B21,0)))),IF(AND(WEEKDAY($B21,2)=R$12,SUM($E21:Q21)=0),1,""))</f>
        <v>10</v>
      </c>
      <c r="S21" s="15">
        <f>IF(ISNUMBER(R21),IF(R21+1&gt;DAY(EOMONTH($B21,0)),"",MIN(R21+1,DAY(EOMONTH($B21,0)))),IF(AND(WEEKDAY($B21,2)=S$12,SUM($E21:R21)=0),1,""))</f>
        <v>11</v>
      </c>
      <c r="T21" s="15">
        <f>IF(ISNUMBER(S21),IF(S21+1&gt;DAY(EOMONTH($B21,0)),"",MIN(S21+1,DAY(EOMONTH($B21,0)))),IF(AND(WEEKDAY($B21,2)=T$12,SUM($E21:S21)=0),1,""))</f>
        <v>12</v>
      </c>
      <c r="U21" s="15">
        <f>IF(ISNUMBER(T21),IF(T21+1&gt;DAY(EOMONTH($B21,0)),"",MIN(T21+1,DAY(EOMONTH($B21,0)))),IF(AND(WEEKDAY($B21,2)=U$12,SUM($E21:T21)=0),1,""))</f>
        <v>13</v>
      </c>
      <c r="V21" s="15">
        <f>IF(ISNUMBER(U21),IF(U21+1&gt;DAY(EOMONTH($B21,0)),"",MIN(U21+1,DAY(EOMONTH($B21,0)))),IF(AND(WEEKDAY($B21,2)=V$12,SUM($E21:U21)=0),1,""))</f>
        <v>14</v>
      </c>
      <c r="W21" s="15">
        <f>IF(ISNUMBER(V21),IF(V21+1&gt;DAY(EOMONTH($B21,0)),"",MIN(V21+1,DAY(EOMONTH($B21,0)))),IF(AND(WEEKDAY($B21,2)=W$12,SUM($E21:V21)=0),1,""))</f>
        <v>15</v>
      </c>
      <c r="X21" s="15">
        <f>IF(ISNUMBER(W21),IF(W21+1&gt;DAY(EOMONTH($B21,0)),"",MIN(W21+1,DAY(EOMONTH($B21,0)))),IF(AND(WEEKDAY($B21,2)=X$12,SUM($E21:W21)=0),1,""))</f>
        <v>16</v>
      </c>
      <c r="Y21" s="15">
        <f>IF(ISNUMBER(X21),IF(X21+1&gt;DAY(EOMONTH($B21,0)),"",MIN(X21+1,DAY(EOMONTH($B21,0)))),IF(AND(WEEKDAY($B21,2)=Y$12,SUM($E21:X21)=0),1,""))</f>
        <v>17</v>
      </c>
      <c r="Z21" s="15">
        <f>IF(ISNUMBER(Y21),IF(Y21+1&gt;DAY(EOMONTH($B21,0)),"",MIN(Y21+1,DAY(EOMONTH($B21,0)))),IF(AND(WEEKDAY($B21,2)=Z$12,SUM($E21:Y21)=0),1,""))</f>
        <v>18</v>
      </c>
      <c r="AA21" s="15">
        <f>IF(ISNUMBER(Z21),IF(Z21+1&gt;DAY(EOMONTH($B21,0)),"",MIN(Z21+1,DAY(EOMONTH($B21,0)))),IF(AND(WEEKDAY($B21,2)=AA$12,SUM($E21:Z21)=0),1,""))</f>
        <v>19</v>
      </c>
      <c r="AB21" s="15">
        <f>IF(ISNUMBER(AA21),IF(AA21+1&gt;DAY(EOMONTH($B21,0)),"",MIN(AA21+1,DAY(EOMONTH($B21,0)))),IF(AND(WEEKDAY($B21,2)=AB$12,SUM($E21:AA21)=0),1,""))</f>
        <v>20</v>
      </c>
      <c r="AC21" s="15">
        <f>IF(ISNUMBER(AB21),IF(AB21+1&gt;DAY(EOMONTH($B21,0)),"",MIN(AB21+1,DAY(EOMONTH($B21,0)))),IF(AND(WEEKDAY($B21,2)=AC$12,SUM($E21:AB21)=0),1,""))</f>
        <v>21</v>
      </c>
      <c r="AD21" s="15">
        <f>IF(ISNUMBER(AC21),IF(AC21+1&gt;DAY(EOMONTH($B21,0)),"",MIN(AC21+1,DAY(EOMONTH($B21,0)))),IF(AND(WEEKDAY($B21,2)=AD$12,SUM($E21:AC21)=0),1,""))</f>
        <v>22</v>
      </c>
      <c r="AE21" s="15">
        <f>IF(ISNUMBER(AD21),IF(AD21+1&gt;DAY(EOMONTH($B21,0)),"",MIN(AD21+1,DAY(EOMONTH($B21,0)))),IF(AND(WEEKDAY($B21,2)=AE$12,SUM($E21:AD21)=0),1,""))</f>
        <v>23</v>
      </c>
      <c r="AF21" s="15">
        <f>IF(ISNUMBER(AE21),IF(AE21+1&gt;DAY(EOMONTH($B21,0)),"",MIN(AE21+1,DAY(EOMONTH($B21,0)))),IF(AND(WEEKDAY($B21,2)=AF$12,SUM($E21:AE21)=0),1,""))</f>
        <v>24</v>
      </c>
      <c r="AG21" s="15">
        <f>IF(ISNUMBER(AF21),IF(AF21+1&gt;DAY(EOMONTH($B21,0)),"",MIN(AF21+1,DAY(EOMONTH($B21,0)))),IF(AND(WEEKDAY($B21,2)=AG$12,SUM($E21:AF21)=0),1,""))</f>
        <v>25</v>
      </c>
      <c r="AH21" s="15">
        <f>IF(ISNUMBER(AG21),IF(AG21+1&gt;DAY(EOMONTH($B21,0)),"",MIN(AG21+1,DAY(EOMONTH($B21,0)))),IF(AND(WEEKDAY($B21,2)=AH$12,SUM($E21:AG21)=0),1,""))</f>
        <v>26</v>
      </c>
      <c r="AI21" s="15">
        <f>IF(ISNUMBER(AH21),IF(AH21+1&gt;DAY(EOMONTH($B21,0)),"",MIN(AH21+1,DAY(EOMONTH($B21,0)))),IF(AND(WEEKDAY($B21,2)=AI$12,SUM($E21:AH21)=0),1,""))</f>
        <v>27</v>
      </c>
      <c r="AJ21" s="15">
        <f>IF(ISNUMBER(AI21),IF(AI21+1&gt;DAY(EOMONTH($B21,0)),"",MIN(AI21+1,DAY(EOMONTH($B21,0)))),IF(AND(WEEKDAY($B21,2)=AJ$12,SUM($E21:AI21)=0),1,""))</f>
        <v>28</v>
      </c>
      <c r="AK21" s="15">
        <f>IF(ISNUMBER(AJ21),IF(AJ21+1&gt;DAY(EOMONTH($B21,0)),"",MIN(AJ21+1,DAY(EOMONTH($B21,0)))),IF(AND(WEEKDAY($B21,2)=AK$12,SUM($E21:AJ21)=0),1,""))</f>
        <v>29</v>
      </c>
      <c r="AL21" s="15">
        <f>IF(ISNUMBER(AK21),IF(AK21+1&gt;DAY(EOMONTH($B21,0)),"",MIN(AK21+1,DAY(EOMONTH($B21,0)))),IF(AND(WEEKDAY($B21,2)=AL$12,SUM($E21:AK21)=0),1,""))</f>
        <v>30</v>
      </c>
      <c r="AM21" s="15">
        <f>IF(ISNUMBER(AL21),IF(AL21+1&gt;DAY(EOMONTH($B21,0)),"",MIN(AL21+1,DAY(EOMONTH($B21,0)))),IF(AND(WEEKDAY($B21,2)=AM$12,SUM($E21:AL21)=0),1,""))</f>
        <v>31</v>
      </c>
      <c r="AN21" s="15" t="str">
        <f>IF(ISNUMBER(AM21),IF(AM21+1&gt;DAY(EOMONTH($B21,0)),"",MIN(AM21+1,DAY(EOMONTH($B21,0)))),IF(AND(WEEKDAY($B21,2)=AN$12,SUM($E21:AM21)=0),1,""))</f>
        <v/>
      </c>
      <c r="AO21" s="15" t="str">
        <f>IF(ISNUMBER(AN21),IF(AN21+1&gt;DAY(EOMONTH($B21,0)),"",MIN(AN21+1,DAY(EOMONTH($B21,0)))),IF(AND(WEEKDAY($B21,2)=AO$12,SUM($E21:AN21)=0),1,""))</f>
        <v/>
      </c>
      <c r="AP21" s="15" t="str">
        <f>IF(ISNUMBER(AO21),IF(AO21+1&gt;DAY(EOMONTH($B21,0)),"",MIN(AO21+1,DAY(EOMONTH($B21,0)))),IF(AND(WEEKDAY($B21,2)=AP$12,SUM($E21:AO21)=0),1,""))</f>
        <v/>
      </c>
      <c r="AQ21" s="15" t="str">
        <f>IF(ISNUMBER(AP21),IF(AP21+1&gt;DAY(EOMONTH($B21,0)),"",MIN(AP21+1,DAY(EOMONTH($B21,0)))),IF(AND(WEEKDAY($B21,2)=AQ$12,SUM($E21:AP21)=0),1,""))</f>
        <v/>
      </c>
      <c r="AR21" s="15" t="str">
        <f>IF(ISNUMBER(AQ21),IF(AQ21+1&gt;DAY(EOMONTH($B21,0)),"",MIN(AQ21+1,DAY(EOMONTH($B21,0)))),IF(AND(WEEKDAY($B21,2)=AR$12,SUM($E21:AQ21)=0),1,""))</f>
        <v/>
      </c>
      <c r="AS21" s="15" t="str">
        <f>IF(ISNUMBER(AR21),IF(AR21+1&gt;DAY(EOMONTH($B21,0)),"",MIN(AR21+1,DAY(EOMONTH($B21,0)))),IF(AND(WEEKDAY($B21,2)=AS$12,SUM($E21:AR21)=0),1,""))</f>
        <v/>
      </c>
      <c r="AT21" s="15" t="str">
        <f>IF(ISNUMBER(AS21),IF(AS21+1&gt;DAY(EOMONTH($B21,0)),"",MIN(AS21+1,DAY(EOMONTH($B21,0)))),IF(AND(WEEKDAY($B21,2)=AT$12,SUM($E21:AS21)=0),1,""))</f>
        <v/>
      </c>
      <c r="AU21" s="16" t="str">
        <f>IF(ISNUMBER(AT21),IF(AT21+1&gt;DAY(EOMONTH($B21,0)),"",MIN(AT21+1,DAY(EOMONTH($B21,0)))),IF(AND(WEEKDAY($B21,2)=AU$12,SUM($E21:AT21)=0),1,""))</f>
        <v/>
      </c>
    </row>
    <row r="22" spans="2:47" ht="18" customHeight="1">
      <c r="B22" s="161">
        <f>DATE(ThisYear,MONTH($B$14)+ROWS($B$14:$E21),1)</f>
        <v>43344</v>
      </c>
      <c r="C22" s="162"/>
      <c r="D22" s="162"/>
      <c r="E22" s="163"/>
      <c r="F22" s="14" t="str">
        <f>IF(ISNUMBER(E22),IF(E22+1&gt;DAY(EOMONTH($B22,0)),"",MIN(E22+1,DAY(EOMONTH($B22,0)))),IF(AND(WEEKDAY($B22,2)=F$12,SUM($E22:E22)=0),1,""))</f>
        <v/>
      </c>
      <c r="G22" s="15" t="str">
        <f>IF(ISNUMBER(F22),IF(F22+1&gt;DAY(EOMONTH($B22,0)),"",MIN(F22+1,DAY(EOMONTH($B22,0)))),IF(AND(WEEKDAY($B22,2)=G$12,SUM($E22:F22)=0),1,""))</f>
        <v/>
      </c>
      <c r="H22" s="15" t="str">
        <f>IF(ISNUMBER(G22),IF(G22+1&gt;DAY(EOMONTH($B22,0)),"",MIN(G22+1,DAY(EOMONTH($B22,0)))),IF(AND(WEEKDAY($B22,2)=H$12,SUM($E22:G22)=0),1,""))</f>
        <v/>
      </c>
      <c r="I22" s="15" t="str">
        <f>IF(ISNUMBER(H22),IF(H22+1&gt;DAY(EOMONTH($B22,0)),"",MIN(H22+1,DAY(EOMONTH($B22,0)))),IF(AND(WEEKDAY($B22,2)=I$12,SUM($E22:H22)=0),1,""))</f>
        <v/>
      </c>
      <c r="J22" s="15" t="str">
        <f>IF(ISNUMBER(I22),IF(I22+1&gt;DAY(EOMONTH($B22,0)),"",MIN(I22+1,DAY(EOMONTH($B22,0)))),IF(AND(WEEKDAY($B22,2)=J$12,SUM($E22:I22)=0),1,""))</f>
        <v/>
      </c>
      <c r="K22" s="15" t="str">
        <f>IF(ISNUMBER(J22),IF(J22+1&gt;DAY(EOMONTH($B22,0)),"",MIN(J22+1,DAY(EOMONTH($B22,0)))),IF(AND(WEEKDAY($B22,2)=K$12,SUM($E22:J22)=0),1,""))</f>
        <v/>
      </c>
      <c r="L22" s="15">
        <f>IF(ISNUMBER(K22),IF(K22+1&gt;DAY(EOMONTH($B22,0)),"",MIN(K22+1,DAY(EOMONTH($B22,0)))),IF(AND(WEEKDAY($B22,2)=L$12,SUM($E22:K22)=0),1,""))</f>
        <v>1</v>
      </c>
      <c r="M22" s="15">
        <f>IF(ISNUMBER(L22),IF(L22+1&gt;DAY(EOMONTH($B22,0)),"",MIN(L22+1,DAY(EOMONTH($B22,0)))),IF(AND(WEEKDAY($B22,2)=M$12,SUM($E22:L22)=0),1,""))</f>
        <v>2</v>
      </c>
      <c r="N22" s="15">
        <f>IF(ISNUMBER(M22),IF(M22+1&gt;DAY(EOMONTH($B22,0)),"",MIN(M22+1,DAY(EOMONTH($B22,0)))),IF(AND(WEEKDAY($B22,2)=N$12,SUM($E22:M22)=0),1,""))</f>
        <v>3</v>
      </c>
      <c r="O22" s="15">
        <f>IF(ISNUMBER(N22),IF(N22+1&gt;DAY(EOMONTH($B22,0)),"",MIN(N22+1,DAY(EOMONTH($B22,0)))),IF(AND(WEEKDAY($B22,2)=O$12,SUM($E22:N22)=0),1,""))</f>
        <v>4</v>
      </c>
      <c r="P22" s="15">
        <f>IF(ISNUMBER(O22),IF(O22+1&gt;DAY(EOMONTH($B22,0)),"",MIN(O22+1,DAY(EOMONTH($B22,0)))),IF(AND(WEEKDAY($B22,2)=P$12,SUM($E22:O22)=0),1,""))</f>
        <v>5</v>
      </c>
      <c r="Q22" s="15">
        <f>IF(ISNUMBER(P22),IF(P22+1&gt;DAY(EOMONTH($B22,0)),"",MIN(P22+1,DAY(EOMONTH($B22,0)))),IF(AND(WEEKDAY($B22,2)=Q$12,SUM($E22:P22)=0),1,""))</f>
        <v>6</v>
      </c>
      <c r="R22" s="15">
        <f>IF(ISNUMBER(Q22),IF(Q22+1&gt;DAY(EOMONTH($B22,0)),"",MIN(Q22+1,DAY(EOMONTH($B22,0)))),IF(AND(WEEKDAY($B22,2)=R$12,SUM($E22:Q22)=0),1,""))</f>
        <v>7</v>
      </c>
      <c r="S22" s="15">
        <f>IF(ISNUMBER(R22),IF(R22+1&gt;DAY(EOMONTH($B22,0)),"",MIN(R22+1,DAY(EOMONTH($B22,0)))),IF(AND(WEEKDAY($B22,2)=S$12,SUM($E22:R22)=0),1,""))</f>
        <v>8</v>
      </c>
      <c r="T22" s="15">
        <f>IF(ISNUMBER(S22),IF(S22+1&gt;DAY(EOMONTH($B22,0)),"",MIN(S22+1,DAY(EOMONTH($B22,0)))),IF(AND(WEEKDAY($B22,2)=T$12,SUM($E22:S22)=0),1,""))</f>
        <v>9</v>
      </c>
      <c r="U22" s="15">
        <f>IF(ISNUMBER(T22),IF(T22+1&gt;DAY(EOMONTH($B22,0)),"",MIN(T22+1,DAY(EOMONTH($B22,0)))),IF(AND(WEEKDAY($B22,2)=U$12,SUM($E22:T22)=0),1,""))</f>
        <v>10</v>
      </c>
      <c r="V22" s="15">
        <f>IF(ISNUMBER(U22),IF(U22+1&gt;DAY(EOMONTH($B22,0)),"",MIN(U22+1,DAY(EOMONTH($B22,0)))),IF(AND(WEEKDAY($B22,2)=V$12,SUM($E22:U22)=0),1,""))</f>
        <v>11</v>
      </c>
      <c r="W22" s="15">
        <f>IF(ISNUMBER(V22),IF(V22+1&gt;DAY(EOMONTH($B22,0)),"",MIN(V22+1,DAY(EOMONTH($B22,0)))),IF(AND(WEEKDAY($B22,2)=W$12,SUM($E22:V22)=0),1,""))</f>
        <v>12</v>
      </c>
      <c r="X22" s="15">
        <f>IF(ISNUMBER(W22),IF(W22+1&gt;DAY(EOMONTH($B22,0)),"",MIN(W22+1,DAY(EOMONTH($B22,0)))),IF(AND(WEEKDAY($B22,2)=X$12,SUM($E22:W22)=0),1,""))</f>
        <v>13</v>
      </c>
      <c r="Y22" s="15">
        <f>IF(ISNUMBER(X22),IF(X22+1&gt;DAY(EOMONTH($B22,0)),"",MIN(X22+1,DAY(EOMONTH($B22,0)))),IF(AND(WEEKDAY($B22,2)=Y$12,SUM($E22:X22)=0),1,""))</f>
        <v>14</v>
      </c>
      <c r="Z22" s="15">
        <f>IF(ISNUMBER(Y22),IF(Y22+1&gt;DAY(EOMONTH($B22,0)),"",MIN(Y22+1,DAY(EOMONTH($B22,0)))),IF(AND(WEEKDAY($B22,2)=Z$12,SUM($E22:Y22)=0),1,""))</f>
        <v>15</v>
      </c>
      <c r="AA22" s="15">
        <f>IF(ISNUMBER(Z22),IF(Z22+1&gt;DAY(EOMONTH($B22,0)),"",MIN(Z22+1,DAY(EOMONTH($B22,0)))),IF(AND(WEEKDAY($B22,2)=AA$12,SUM($E22:Z22)=0),1,""))</f>
        <v>16</v>
      </c>
      <c r="AB22" s="15">
        <f>IF(ISNUMBER(AA22),IF(AA22+1&gt;DAY(EOMONTH($B22,0)),"",MIN(AA22+1,DAY(EOMONTH($B22,0)))),IF(AND(WEEKDAY($B22,2)=AB$12,SUM($E22:AA22)=0),1,""))</f>
        <v>17</v>
      </c>
      <c r="AC22" s="15">
        <f>IF(ISNUMBER(AB22),IF(AB22+1&gt;DAY(EOMONTH($B22,0)),"",MIN(AB22+1,DAY(EOMONTH($B22,0)))),IF(AND(WEEKDAY($B22,2)=AC$12,SUM($E22:AB22)=0),1,""))</f>
        <v>18</v>
      </c>
      <c r="AD22" s="15">
        <f>IF(ISNUMBER(AC22),IF(AC22+1&gt;DAY(EOMONTH($B22,0)),"",MIN(AC22+1,DAY(EOMONTH($B22,0)))),IF(AND(WEEKDAY($B22,2)=AD$12,SUM($E22:AC22)=0),1,""))</f>
        <v>19</v>
      </c>
      <c r="AE22" s="15">
        <f>IF(ISNUMBER(AD22),IF(AD22+1&gt;DAY(EOMONTH($B22,0)),"",MIN(AD22+1,DAY(EOMONTH($B22,0)))),IF(AND(WEEKDAY($B22,2)=AE$12,SUM($E22:AD22)=0),1,""))</f>
        <v>20</v>
      </c>
      <c r="AF22" s="15">
        <f>IF(ISNUMBER(AE22),IF(AE22+1&gt;DAY(EOMONTH($B22,0)),"",MIN(AE22+1,DAY(EOMONTH($B22,0)))),IF(AND(WEEKDAY($B22,2)=AF$12,SUM($E22:AE22)=0),1,""))</f>
        <v>21</v>
      </c>
      <c r="AG22" s="15">
        <f>IF(ISNUMBER(AF22),IF(AF22+1&gt;DAY(EOMONTH($B22,0)),"",MIN(AF22+1,DAY(EOMONTH($B22,0)))),IF(AND(WEEKDAY($B22,2)=AG$12,SUM($E22:AF22)=0),1,""))</f>
        <v>22</v>
      </c>
      <c r="AH22" s="15">
        <f>IF(ISNUMBER(AG22),IF(AG22+1&gt;DAY(EOMONTH($B22,0)),"",MIN(AG22+1,DAY(EOMONTH($B22,0)))),IF(AND(WEEKDAY($B22,2)=AH$12,SUM($E22:AG22)=0),1,""))</f>
        <v>23</v>
      </c>
      <c r="AI22" s="15">
        <f>IF(ISNUMBER(AH22),IF(AH22+1&gt;DAY(EOMONTH($B22,0)),"",MIN(AH22+1,DAY(EOMONTH($B22,0)))),IF(AND(WEEKDAY($B22,2)=AI$12,SUM($E22:AH22)=0),1,""))</f>
        <v>24</v>
      </c>
      <c r="AJ22" s="15">
        <f>IF(ISNUMBER(AI22),IF(AI22+1&gt;DAY(EOMONTH($B22,0)),"",MIN(AI22+1,DAY(EOMONTH($B22,0)))),IF(AND(WEEKDAY($B22,2)=AJ$12,SUM($E22:AI22)=0),1,""))</f>
        <v>25</v>
      </c>
      <c r="AK22" s="15">
        <f>IF(ISNUMBER(AJ22),IF(AJ22+1&gt;DAY(EOMONTH($B22,0)),"",MIN(AJ22+1,DAY(EOMONTH($B22,0)))),IF(AND(WEEKDAY($B22,2)=AK$12,SUM($E22:AJ22)=0),1,""))</f>
        <v>26</v>
      </c>
      <c r="AL22" s="15">
        <f>IF(ISNUMBER(AK22),IF(AK22+1&gt;DAY(EOMONTH($B22,0)),"",MIN(AK22+1,DAY(EOMONTH($B22,0)))),IF(AND(WEEKDAY($B22,2)=AL$12,SUM($E22:AK22)=0),1,""))</f>
        <v>27</v>
      </c>
      <c r="AM22" s="15">
        <f>IF(ISNUMBER(AL22),IF(AL22+1&gt;DAY(EOMONTH($B22,0)),"",MIN(AL22+1,DAY(EOMONTH($B22,0)))),IF(AND(WEEKDAY($B22,2)=AM$12,SUM($E22:AL22)=0),1,""))</f>
        <v>28</v>
      </c>
      <c r="AN22" s="15">
        <f>IF(ISNUMBER(AM22),IF(AM22+1&gt;DAY(EOMONTH($B22,0)),"",MIN(AM22+1,DAY(EOMONTH($B22,0)))),IF(AND(WEEKDAY($B22,2)=AN$12,SUM($E22:AM22)=0),1,""))</f>
        <v>29</v>
      </c>
      <c r="AO22" s="15">
        <f>IF(ISNUMBER(AN22),IF(AN22+1&gt;DAY(EOMONTH($B22,0)),"",MIN(AN22+1,DAY(EOMONTH($B22,0)))),IF(AND(WEEKDAY($B22,2)=AO$12,SUM($E22:AN22)=0),1,""))</f>
        <v>30</v>
      </c>
      <c r="AP22" s="15" t="str">
        <f>IF(ISNUMBER(AO22),IF(AO22+1&gt;DAY(EOMONTH($B22,0)),"",MIN(AO22+1,DAY(EOMONTH($B22,0)))),IF(AND(WEEKDAY($B22,2)=AP$12,SUM($E22:AO22)=0),1,""))</f>
        <v/>
      </c>
      <c r="AQ22" s="15" t="str">
        <f>IF(ISNUMBER(AP22),IF(AP22+1&gt;DAY(EOMONTH($B22,0)),"",MIN(AP22+1,DAY(EOMONTH($B22,0)))),IF(AND(WEEKDAY($B22,2)=AQ$12,SUM($E22:AP22)=0),1,""))</f>
        <v/>
      </c>
      <c r="AR22" s="15" t="str">
        <f>IF(ISNUMBER(AQ22),IF(AQ22+1&gt;DAY(EOMONTH($B22,0)),"",MIN(AQ22+1,DAY(EOMONTH($B22,0)))),IF(AND(WEEKDAY($B22,2)=AR$12,SUM($E22:AQ22)=0),1,""))</f>
        <v/>
      </c>
      <c r="AS22" s="15" t="str">
        <f>IF(ISNUMBER(AR22),IF(AR22+1&gt;DAY(EOMONTH($B22,0)),"",MIN(AR22+1,DAY(EOMONTH($B22,0)))),IF(AND(WEEKDAY($B22,2)=AS$12,SUM($E22:AR22)=0),1,""))</f>
        <v/>
      </c>
      <c r="AT22" s="15" t="str">
        <f>IF(ISNUMBER(AS22),IF(AS22+1&gt;DAY(EOMONTH($B22,0)),"",MIN(AS22+1,DAY(EOMONTH($B22,0)))),IF(AND(WEEKDAY($B22,2)=AT$12,SUM($E22:AS22)=0),1,""))</f>
        <v/>
      </c>
      <c r="AU22" s="16" t="str">
        <f>IF(ISNUMBER(AT22),IF(AT22+1&gt;DAY(EOMONTH($B22,0)),"",MIN(AT22+1,DAY(EOMONTH($B22,0)))),IF(AND(WEEKDAY($B22,2)=AU$12,SUM($E22:AT22)=0),1,""))</f>
        <v/>
      </c>
    </row>
    <row r="23" spans="2:47" ht="18" customHeight="1">
      <c r="B23" s="161">
        <f>DATE(ThisYear,MONTH($B$14)+ROWS($B$14:$E22),1)</f>
        <v>43374</v>
      </c>
      <c r="C23" s="162"/>
      <c r="D23" s="162"/>
      <c r="E23" s="163"/>
      <c r="F23" s="14" t="str">
        <f>IF(ISNUMBER(E23),IF(E23+1&gt;DAY(EOMONTH($B23,0)),"",MIN(E23+1,DAY(EOMONTH($B23,0)))),IF(AND(WEEKDAY($B23,2)=F$12,SUM($E23:E23)=0),1,""))</f>
        <v/>
      </c>
      <c r="G23" s="15">
        <f>IF(ISNUMBER(F23),IF(F23+1&gt;DAY(EOMONTH($B23,0)),"",MIN(F23+1,DAY(EOMONTH($B23,0)))),IF(AND(WEEKDAY($B23,2)=G$12,SUM($E23:F23)=0),1,""))</f>
        <v>1</v>
      </c>
      <c r="H23" s="15">
        <f>IF(ISNUMBER(G23),IF(G23+1&gt;DAY(EOMONTH($B23,0)),"",MIN(G23+1,DAY(EOMONTH($B23,0)))),IF(AND(WEEKDAY($B23,2)=H$12,SUM($E23:G23)=0),1,""))</f>
        <v>2</v>
      </c>
      <c r="I23" s="15">
        <f>IF(ISNUMBER(H23),IF(H23+1&gt;DAY(EOMONTH($B23,0)),"",MIN(H23+1,DAY(EOMONTH($B23,0)))),IF(AND(WEEKDAY($B23,2)=I$12,SUM($E23:H23)=0),1,""))</f>
        <v>3</v>
      </c>
      <c r="J23" s="15">
        <f>IF(ISNUMBER(I23),IF(I23+1&gt;DAY(EOMONTH($B23,0)),"",MIN(I23+1,DAY(EOMONTH($B23,0)))),IF(AND(WEEKDAY($B23,2)=J$12,SUM($E23:I23)=0),1,""))</f>
        <v>4</v>
      </c>
      <c r="K23" s="15">
        <f>IF(ISNUMBER(J23),IF(J23+1&gt;DAY(EOMONTH($B23,0)),"",MIN(J23+1,DAY(EOMONTH($B23,0)))),IF(AND(WEEKDAY($B23,2)=K$12,SUM($E23:J23)=0),1,""))</f>
        <v>5</v>
      </c>
      <c r="L23" s="15">
        <f>IF(ISNUMBER(K23),IF(K23+1&gt;DAY(EOMONTH($B23,0)),"",MIN(K23+1,DAY(EOMONTH($B23,0)))),IF(AND(WEEKDAY($B23,2)=L$12,SUM($E23:K23)=0),1,""))</f>
        <v>6</v>
      </c>
      <c r="M23" s="15">
        <f>IF(ISNUMBER(L23),IF(L23+1&gt;DAY(EOMONTH($B23,0)),"",MIN(L23+1,DAY(EOMONTH($B23,0)))),IF(AND(WEEKDAY($B23,2)=M$12,SUM($E23:L23)=0),1,""))</f>
        <v>7</v>
      </c>
      <c r="N23" s="15">
        <f>IF(ISNUMBER(M23),IF(M23+1&gt;DAY(EOMONTH($B23,0)),"",MIN(M23+1,DAY(EOMONTH($B23,0)))),IF(AND(WEEKDAY($B23,2)=N$12,SUM($E23:M23)=0),1,""))</f>
        <v>8</v>
      </c>
      <c r="O23" s="15">
        <f>IF(ISNUMBER(N23),IF(N23+1&gt;DAY(EOMONTH($B23,0)),"",MIN(N23+1,DAY(EOMONTH($B23,0)))),IF(AND(WEEKDAY($B23,2)=O$12,SUM($E23:N23)=0),1,""))</f>
        <v>9</v>
      </c>
      <c r="P23" s="15">
        <f>IF(ISNUMBER(O23),IF(O23+1&gt;DAY(EOMONTH($B23,0)),"",MIN(O23+1,DAY(EOMONTH($B23,0)))),IF(AND(WEEKDAY($B23,2)=P$12,SUM($E23:O23)=0),1,""))</f>
        <v>10</v>
      </c>
      <c r="Q23" s="15">
        <f>IF(ISNUMBER(P23),IF(P23+1&gt;DAY(EOMONTH($B23,0)),"",MIN(P23+1,DAY(EOMONTH($B23,0)))),IF(AND(WEEKDAY($B23,2)=Q$12,SUM($E23:P23)=0),1,""))</f>
        <v>11</v>
      </c>
      <c r="R23" s="15">
        <f>IF(ISNUMBER(Q23),IF(Q23+1&gt;DAY(EOMONTH($B23,0)),"",MIN(Q23+1,DAY(EOMONTH($B23,0)))),IF(AND(WEEKDAY($B23,2)=R$12,SUM($E23:Q23)=0),1,""))</f>
        <v>12</v>
      </c>
      <c r="S23" s="15">
        <f>IF(ISNUMBER(R23),IF(R23+1&gt;DAY(EOMONTH($B23,0)),"",MIN(R23+1,DAY(EOMONTH($B23,0)))),IF(AND(WEEKDAY($B23,2)=S$12,SUM($E23:R23)=0),1,""))</f>
        <v>13</v>
      </c>
      <c r="T23" s="15">
        <f>IF(ISNUMBER(S23),IF(S23+1&gt;DAY(EOMONTH($B23,0)),"",MIN(S23+1,DAY(EOMONTH($B23,0)))),IF(AND(WEEKDAY($B23,2)=T$12,SUM($E23:S23)=0),1,""))</f>
        <v>14</v>
      </c>
      <c r="U23" s="15">
        <f>IF(ISNUMBER(T23),IF(T23+1&gt;DAY(EOMONTH($B23,0)),"",MIN(T23+1,DAY(EOMONTH($B23,0)))),IF(AND(WEEKDAY($B23,2)=U$12,SUM($E23:T23)=0),1,""))</f>
        <v>15</v>
      </c>
      <c r="V23" s="15">
        <f>IF(ISNUMBER(U23),IF(U23+1&gt;DAY(EOMONTH($B23,0)),"",MIN(U23+1,DAY(EOMONTH($B23,0)))),IF(AND(WEEKDAY($B23,2)=V$12,SUM($E23:U23)=0),1,""))</f>
        <v>16</v>
      </c>
      <c r="W23" s="15">
        <f>IF(ISNUMBER(V23),IF(V23+1&gt;DAY(EOMONTH($B23,0)),"",MIN(V23+1,DAY(EOMONTH($B23,0)))),IF(AND(WEEKDAY($B23,2)=W$12,SUM($E23:V23)=0),1,""))</f>
        <v>17</v>
      </c>
      <c r="X23" s="15">
        <f>IF(ISNUMBER(W23),IF(W23+1&gt;DAY(EOMONTH($B23,0)),"",MIN(W23+1,DAY(EOMONTH($B23,0)))),IF(AND(WEEKDAY($B23,2)=X$12,SUM($E23:W23)=0),1,""))</f>
        <v>18</v>
      </c>
      <c r="Y23" s="15">
        <f>IF(ISNUMBER(X23),IF(X23+1&gt;DAY(EOMONTH($B23,0)),"",MIN(X23+1,DAY(EOMONTH($B23,0)))),IF(AND(WEEKDAY($B23,2)=Y$12,SUM($E23:X23)=0),1,""))</f>
        <v>19</v>
      </c>
      <c r="Z23" s="15">
        <f>IF(ISNUMBER(Y23),IF(Y23+1&gt;DAY(EOMONTH($B23,0)),"",MIN(Y23+1,DAY(EOMONTH($B23,0)))),IF(AND(WEEKDAY($B23,2)=Z$12,SUM($E23:Y23)=0),1,""))</f>
        <v>20</v>
      </c>
      <c r="AA23" s="15">
        <f>IF(ISNUMBER(Z23),IF(Z23+1&gt;DAY(EOMONTH($B23,0)),"",MIN(Z23+1,DAY(EOMONTH($B23,0)))),IF(AND(WEEKDAY($B23,2)=AA$12,SUM($E23:Z23)=0),1,""))</f>
        <v>21</v>
      </c>
      <c r="AB23" s="15">
        <f>IF(ISNUMBER(AA23),IF(AA23+1&gt;DAY(EOMONTH($B23,0)),"",MIN(AA23+1,DAY(EOMONTH($B23,0)))),IF(AND(WEEKDAY($B23,2)=AB$12,SUM($E23:AA23)=0),1,""))</f>
        <v>22</v>
      </c>
      <c r="AC23" s="15">
        <f>IF(ISNUMBER(AB23),IF(AB23+1&gt;DAY(EOMONTH($B23,0)),"",MIN(AB23+1,DAY(EOMONTH($B23,0)))),IF(AND(WEEKDAY($B23,2)=AC$12,SUM($E23:AB23)=0),1,""))</f>
        <v>23</v>
      </c>
      <c r="AD23" s="15">
        <f>IF(ISNUMBER(AC23),IF(AC23+1&gt;DAY(EOMONTH($B23,0)),"",MIN(AC23+1,DAY(EOMONTH($B23,0)))),IF(AND(WEEKDAY($B23,2)=AD$12,SUM($E23:AC23)=0),1,""))</f>
        <v>24</v>
      </c>
      <c r="AE23" s="15">
        <f>IF(ISNUMBER(AD23),IF(AD23+1&gt;DAY(EOMONTH($B23,0)),"",MIN(AD23+1,DAY(EOMONTH($B23,0)))),IF(AND(WEEKDAY($B23,2)=AE$12,SUM($E23:AD23)=0),1,""))</f>
        <v>25</v>
      </c>
      <c r="AF23" s="15">
        <f>IF(ISNUMBER(AE23),IF(AE23+1&gt;DAY(EOMONTH($B23,0)),"",MIN(AE23+1,DAY(EOMONTH($B23,0)))),IF(AND(WEEKDAY($B23,2)=AF$12,SUM($E23:AE23)=0),1,""))</f>
        <v>26</v>
      </c>
      <c r="AG23" s="15">
        <f>IF(ISNUMBER(AF23),IF(AF23+1&gt;DAY(EOMONTH($B23,0)),"",MIN(AF23+1,DAY(EOMONTH($B23,0)))),IF(AND(WEEKDAY($B23,2)=AG$12,SUM($E23:AF23)=0),1,""))</f>
        <v>27</v>
      </c>
      <c r="AH23" s="15">
        <f>IF(ISNUMBER(AG23),IF(AG23+1&gt;DAY(EOMONTH($B23,0)),"",MIN(AG23+1,DAY(EOMONTH($B23,0)))),IF(AND(WEEKDAY($B23,2)=AH$12,SUM($E23:AG23)=0),1,""))</f>
        <v>28</v>
      </c>
      <c r="AI23" s="15">
        <f>IF(ISNUMBER(AH23),IF(AH23+1&gt;DAY(EOMONTH($B23,0)),"",MIN(AH23+1,DAY(EOMONTH($B23,0)))),IF(AND(WEEKDAY($B23,2)=AI$12,SUM($E23:AH23)=0),1,""))</f>
        <v>29</v>
      </c>
      <c r="AJ23" s="15">
        <f>IF(ISNUMBER(AI23),IF(AI23+1&gt;DAY(EOMONTH($B23,0)),"",MIN(AI23+1,DAY(EOMONTH($B23,0)))),IF(AND(WEEKDAY($B23,2)=AJ$12,SUM($E23:AI23)=0),1,""))</f>
        <v>30</v>
      </c>
      <c r="AK23" s="15">
        <f>IF(ISNUMBER(AJ23),IF(AJ23+1&gt;DAY(EOMONTH($B23,0)),"",MIN(AJ23+1,DAY(EOMONTH($B23,0)))),IF(AND(WEEKDAY($B23,2)=AK$12,SUM($E23:AJ23)=0),1,""))</f>
        <v>31</v>
      </c>
      <c r="AL23" s="15" t="str">
        <f>IF(ISNUMBER(AK23),IF(AK23+1&gt;DAY(EOMONTH($B23,0)),"",MIN(AK23+1,DAY(EOMONTH($B23,0)))),IF(AND(WEEKDAY($B23,2)=AL$12,SUM($E23:AK23)=0),1,""))</f>
        <v/>
      </c>
      <c r="AM23" s="15" t="str">
        <f>IF(ISNUMBER(AL23),IF(AL23+1&gt;DAY(EOMONTH($B23,0)),"",MIN(AL23+1,DAY(EOMONTH($B23,0)))),IF(AND(WEEKDAY($B23,2)=AM$12,SUM($E23:AL23)=0),1,""))</f>
        <v/>
      </c>
      <c r="AN23" s="15" t="str">
        <f>IF(ISNUMBER(AM23),IF(AM23+1&gt;DAY(EOMONTH($B23,0)),"",MIN(AM23+1,DAY(EOMONTH($B23,0)))),IF(AND(WEEKDAY($B23,2)=AN$12,SUM($E23:AM23)=0),1,""))</f>
        <v/>
      </c>
      <c r="AO23" s="15" t="str">
        <f>IF(ISNUMBER(AN23),IF(AN23+1&gt;DAY(EOMONTH($B23,0)),"",MIN(AN23+1,DAY(EOMONTH($B23,0)))),IF(AND(WEEKDAY($B23,2)=AO$12,SUM($E23:AN23)=0),1,""))</f>
        <v/>
      </c>
      <c r="AP23" s="15" t="str">
        <f>IF(ISNUMBER(AO23),IF(AO23+1&gt;DAY(EOMONTH($B23,0)),"",MIN(AO23+1,DAY(EOMONTH($B23,0)))),IF(AND(WEEKDAY($B23,2)=AP$12,SUM($E23:AO23)=0),1,""))</f>
        <v/>
      </c>
      <c r="AQ23" s="15" t="str">
        <f>IF(ISNUMBER(AP23),IF(AP23+1&gt;DAY(EOMONTH($B23,0)),"",MIN(AP23+1,DAY(EOMONTH($B23,0)))),IF(AND(WEEKDAY($B23,2)=AQ$12,SUM($E23:AP23)=0),1,""))</f>
        <v/>
      </c>
      <c r="AR23" s="15" t="str">
        <f>IF(ISNUMBER(AQ23),IF(AQ23+1&gt;DAY(EOMONTH($B23,0)),"",MIN(AQ23+1,DAY(EOMONTH($B23,0)))),IF(AND(WEEKDAY($B23,2)=AR$12,SUM($E23:AQ23)=0),1,""))</f>
        <v/>
      </c>
      <c r="AS23" s="15" t="str">
        <f>IF(ISNUMBER(AR23),IF(AR23+1&gt;DAY(EOMONTH($B23,0)),"",MIN(AR23+1,DAY(EOMONTH($B23,0)))),IF(AND(WEEKDAY($B23,2)=AS$12,SUM($E23:AR23)=0),1,""))</f>
        <v/>
      </c>
      <c r="AT23" s="15" t="str">
        <f>IF(ISNUMBER(AS23),IF(AS23+1&gt;DAY(EOMONTH($B23,0)),"",MIN(AS23+1,DAY(EOMONTH($B23,0)))),IF(AND(WEEKDAY($B23,2)=AT$12,SUM($E23:AS23)=0),1,""))</f>
        <v/>
      </c>
      <c r="AU23" s="16" t="str">
        <f>IF(ISNUMBER(AT23),IF(AT23+1&gt;DAY(EOMONTH($B23,0)),"",MIN(AT23+1,DAY(EOMONTH($B23,0)))),IF(AND(WEEKDAY($B23,2)=AU$12,SUM($E23:AT23)=0),1,""))</f>
        <v/>
      </c>
    </row>
    <row r="24" spans="2:47" ht="18" customHeight="1">
      <c r="B24" s="161">
        <f>DATE(ThisYear,MONTH($B$14)+ROWS($B$14:$E23),1)</f>
        <v>43405</v>
      </c>
      <c r="C24" s="162"/>
      <c r="D24" s="162"/>
      <c r="E24" s="163"/>
      <c r="F24" s="14" t="str">
        <f>IF(ISNUMBER(E24),IF(E24+1&gt;DAY(EOMONTH($B24,0)),"",MIN(E24+1,DAY(EOMONTH($B24,0)))),IF(AND(WEEKDAY($B24,2)=F$12,SUM($E24:E24)=0),1,""))</f>
        <v/>
      </c>
      <c r="G24" s="15" t="str">
        <f>IF(ISNUMBER(F24),IF(F24+1&gt;DAY(EOMONTH($B24,0)),"",MIN(F24+1,DAY(EOMONTH($B24,0)))),IF(AND(WEEKDAY($B24,2)=G$12,SUM($E24:F24)=0),1,""))</f>
        <v/>
      </c>
      <c r="H24" s="15" t="str">
        <f>IF(ISNUMBER(G24),IF(G24+1&gt;DAY(EOMONTH($B24,0)),"",MIN(G24+1,DAY(EOMONTH($B24,0)))),IF(AND(WEEKDAY($B24,2)=H$12,SUM($E24:G24)=0),1,""))</f>
        <v/>
      </c>
      <c r="I24" s="15" t="str">
        <f>IF(ISNUMBER(H24),IF(H24+1&gt;DAY(EOMONTH($B24,0)),"",MIN(H24+1,DAY(EOMONTH($B24,0)))),IF(AND(WEEKDAY($B24,2)=I$12,SUM($E24:H24)=0),1,""))</f>
        <v/>
      </c>
      <c r="J24" s="15">
        <f>IF(ISNUMBER(I24),IF(I24+1&gt;DAY(EOMONTH($B24,0)),"",MIN(I24+1,DAY(EOMONTH($B24,0)))),IF(AND(WEEKDAY($B24,2)=J$12,SUM($E24:I24)=0),1,""))</f>
        <v>1</v>
      </c>
      <c r="K24" s="15">
        <f>IF(ISNUMBER(J24),IF(J24+1&gt;DAY(EOMONTH($B24,0)),"",MIN(J24+1,DAY(EOMONTH($B24,0)))),IF(AND(WEEKDAY($B24,2)=K$12,SUM($E24:J24)=0),1,""))</f>
        <v>2</v>
      </c>
      <c r="L24" s="15">
        <f>IF(ISNUMBER(K24),IF(K24+1&gt;DAY(EOMONTH($B24,0)),"",MIN(K24+1,DAY(EOMONTH($B24,0)))),IF(AND(WEEKDAY($B24,2)=L$12,SUM($E24:K24)=0),1,""))</f>
        <v>3</v>
      </c>
      <c r="M24" s="15">
        <f>IF(ISNUMBER(L24),IF(L24+1&gt;DAY(EOMONTH($B24,0)),"",MIN(L24+1,DAY(EOMONTH($B24,0)))),IF(AND(WEEKDAY($B24,2)=M$12,SUM($E24:L24)=0),1,""))</f>
        <v>4</v>
      </c>
      <c r="N24" s="15">
        <f>IF(ISNUMBER(M24),IF(M24+1&gt;DAY(EOMONTH($B24,0)),"",MIN(M24+1,DAY(EOMONTH($B24,0)))),IF(AND(WEEKDAY($B24,2)=N$12,SUM($E24:M24)=0),1,""))</f>
        <v>5</v>
      </c>
      <c r="O24" s="15">
        <f>IF(ISNUMBER(N24),IF(N24+1&gt;DAY(EOMONTH($B24,0)),"",MIN(N24+1,DAY(EOMONTH($B24,0)))),IF(AND(WEEKDAY($B24,2)=O$12,SUM($E24:N24)=0),1,""))</f>
        <v>6</v>
      </c>
      <c r="P24" s="15">
        <f>IF(ISNUMBER(O24),IF(O24+1&gt;DAY(EOMONTH($B24,0)),"",MIN(O24+1,DAY(EOMONTH($B24,0)))),IF(AND(WEEKDAY($B24,2)=P$12,SUM($E24:O24)=0),1,""))</f>
        <v>7</v>
      </c>
      <c r="Q24" s="15">
        <f>IF(ISNUMBER(P24),IF(P24+1&gt;DAY(EOMONTH($B24,0)),"",MIN(P24+1,DAY(EOMONTH($B24,0)))),IF(AND(WEEKDAY($B24,2)=Q$12,SUM($E24:P24)=0),1,""))</f>
        <v>8</v>
      </c>
      <c r="R24" s="15">
        <f>IF(ISNUMBER(Q24),IF(Q24+1&gt;DAY(EOMONTH($B24,0)),"",MIN(Q24+1,DAY(EOMONTH($B24,0)))),IF(AND(WEEKDAY($B24,2)=R$12,SUM($E24:Q24)=0),1,""))</f>
        <v>9</v>
      </c>
      <c r="S24" s="15">
        <f>IF(ISNUMBER(R24),IF(R24+1&gt;DAY(EOMONTH($B24,0)),"",MIN(R24+1,DAY(EOMONTH($B24,0)))),IF(AND(WEEKDAY($B24,2)=S$12,SUM($E24:R24)=0),1,""))</f>
        <v>10</v>
      </c>
      <c r="T24" s="15">
        <f>IF(ISNUMBER(S24),IF(S24+1&gt;DAY(EOMONTH($B24,0)),"",MIN(S24+1,DAY(EOMONTH($B24,0)))),IF(AND(WEEKDAY($B24,2)=T$12,SUM($E24:S24)=0),1,""))</f>
        <v>11</v>
      </c>
      <c r="U24" s="15">
        <f>IF(ISNUMBER(T24),IF(T24+1&gt;DAY(EOMONTH($B24,0)),"",MIN(T24+1,DAY(EOMONTH($B24,0)))),IF(AND(WEEKDAY($B24,2)=U$12,SUM($E24:T24)=0),1,""))</f>
        <v>12</v>
      </c>
      <c r="V24" s="15">
        <f>IF(ISNUMBER(U24),IF(U24+1&gt;DAY(EOMONTH($B24,0)),"",MIN(U24+1,DAY(EOMONTH($B24,0)))),IF(AND(WEEKDAY($B24,2)=V$12,SUM($E24:U24)=0),1,""))</f>
        <v>13</v>
      </c>
      <c r="W24" s="15">
        <f>IF(ISNUMBER(V24),IF(V24+1&gt;DAY(EOMONTH($B24,0)),"",MIN(V24+1,DAY(EOMONTH($B24,0)))),IF(AND(WEEKDAY($B24,2)=W$12,SUM($E24:V24)=0),1,""))</f>
        <v>14</v>
      </c>
      <c r="X24" s="15">
        <f>IF(ISNUMBER(W24),IF(W24+1&gt;DAY(EOMONTH($B24,0)),"",MIN(W24+1,DAY(EOMONTH($B24,0)))),IF(AND(WEEKDAY($B24,2)=X$12,SUM($E24:W24)=0),1,""))</f>
        <v>15</v>
      </c>
      <c r="Y24" s="15">
        <f>IF(ISNUMBER(X24),IF(X24+1&gt;DAY(EOMONTH($B24,0)),"",MIN(X24+1,DAY(EOMONTH($B24,0)))),IF(AND(WEEKDAY($B24,2)=Y$12,SUM($E24:X24)=0),1,""))</f>
        <v>16</v>
      </c>
      <c r="Z24" s="15">
        <f>IF(ISNUMBER(Y24),IF(Y24+1&gt;DAY(EOMONTH($B24,0)),"",MIN(Y24+1,DAY(EOMONTH($B24,0)))),IF(AND(WEEKDAY($B24,2)=Z$12,SUM($E24:Y24)=0),1,""))</f>
        <v>17</v>
      </c>
      <c r="AA24" s="15">
        <f>IF(ISNUMBER(Z24),IF(Z24+1&gt;DAY(EOMONTH($B24,0)),"",MIN(Z24+1,DAY(EOMONTH($B24,0)))),IF(AND(WEEKDAY($B24,2)=AA$12,SUM($E24:Z24)=0),1,""))</f>
        <v>18</v>
      </c>
      <c r="AB24" s="15">
        <f>IF(ISNUMBER(AA24),IF(AA24+1&gt;DAY(EOMONTH($B24,0)),"",MIN(AA24+1,DAY(EOMONTH($B24,0)))),IF(AND(WEEKDAY($B24,2)=AB$12,SUM($E24:AA24)=0),1,""))</f>
        <v>19</v>
      </c>
      <c r="AC24" s="15">
        <f>IF(ISNUMBER(AB24),IF(AB24+1&gt;DAY(EOMONTH($B24,0)),"",MIN(AB24+1,DAY(EOMONTH($B24,0)))),IF(AND(WEEKDAY($B24,2)=AC$12,SUM($E24:AB24)=0),1,""))</f>
        <v>20</v>
      </c>
      <c r="AD24" s="15">
        <f>IF(ISNUMBER(AC24),IF(AC24+1&gt;DAY(EOMONTH($B24,0)),"",MIN(AC24+1,DAY(EOMONTH($B24,0)))),IF(AND(WEEKDAY($B24,2)=AD$12,SUM($E24:AC24)=0),1,""))</f>
        <v>21</v>
      </c>
      <c r="AE24" s="15">
        <f>IF(ISNUMBER(AD24),IF(AD24+1&gt;DAY(EOMONTH($B24,0)),"",MIN(AD24+1,DAY(EOMONTH($B24,0)))),IF(AND(WEEKDAY($B24,2)=AE$12,SUM($E24:AD24)=0),1,""))</f>
        <v>22</v>
      </c>
      <c r="AF24" s="15">
        <f>IF(ISNUMBER(AE24),IF(AE24+1&gt;DAY(EOMONTH($B24,0)),"",MIN(AE24+1,DAY(EOMONTH($B24,0)))),IF(AND(WEEKDAY($B24,2)=AF$12,SUM($E24:AE24)=0),1,""))</f>
        <v>23</v>
      </c>
      <c r="AG24" s="15">
        <f>IF(ISNUMBER(AF24),IF(AF24+1&gt;DAY(EOMONTH($B24,0)),"",MIN(AF24+1,DAY(EOMONTH($B24,0)))),IF(AND(WEEKDAY($B24,2)=AG$12,SUM($E24:AF24)=0),1,""))</f>
        <v>24</v>
      </c>
      <c r="AH24" s="15">
        <f>IF(ISNUMBER(AG24),IF(AG24+1&gt;DAY(EOMONTH($B24,0)),"",MIN(AG24+1,DAY(EOMONTH($B24,0)))),IF(AND(WEEKDAY($B24,2)=AH$12,SUM($E24:AG24)=0),1,""))</f>
        <v>25</v>
      </c>
      <c r="AI24" s="15">
        <f>IF(ISNUMBER(AH24),IF(AH24+1&gt;DAY(EOMONTH($B24,0)),"",MIN(AH24+1,DAY(EOMONTH($B24,0)))),IF(AND(WEEKDAY($B24,2)=AI$12,SUM($E24:AH24)=0),1,""))</f>
        <v>26</v>
      </c>
      <c r="AJ24" s="15">
        <f>IF(ISNUMBER(AI24),IF(AI24+1&gt;DAY(EOMONTH($B24,0)),"",MIN(AI24+1,DAY(EOMONTH($B24,0)))),IF(AND(WEEKDAY($B24,2)=AJ$12,SUM($E24:AI24)=0),1,""))</f>
        <v>27</v>
      </c>
      <c r="AK24" s="15">
        <f>IF(ISNUMBER(AJ24),IF(AJ24+1&gt;DAY(EOMONTH($B24,0)),"",MIN(AJ24+1,DAY(EOMONTH($B24,0)))),IF(AND(WEEKDAY($B24,2)=AK$12,SUM($E24:AJ24)=0),1,""))</f>
        <v>28</v>
      </c>
      <c r="AL24" s="15">
        <f>IF(ISNUMBER(AK24),IF(AK24+1&gt;DAY(EOMONTH($B24,0)),"",MIN(AK24+1,DAY(EOMONTH($B24,0)))),IF(AND(WEEKDAY($B24,2)=AL$12,SUM($E24:AK24)=0),1,""))</f>
        <v>29</v>
      </c>
      <c r="AM24" s="15">
        <f>IF(ISNUMBER(AL24),IF(AL24+1&gt;DAY(EOMONTH($B24,0)),"",MIN(AL24+1,DAY(EOMONTH($B24,0)))),IF(AND(WEEKDAY($B24,2)=AM$12,SUM($E24:AL24)=0),1,""))</f>
        <v>30</v>
      </c>
      <c r="AN24" s="15" t="str">
        <f>IF(ISNUMBER(AM24),IF(AM24+1&gt;DAY(EOMONTH($B24,0)),"",MIN(AM24+1,DAY(EOMONTH($B24,0)))),IF(AND(WEEKDAY($B24,2)=AN$12,SUM($E24:AM24)=0),1,""))</f>
        <v/>
      </c>
      <c r="AO24" s="15" t="str">
        <f>IF(ISNUMBER(AN24),IF(AN24+1&gt;DAY(EOMONTH($B24,0)),"",MIN(AN24+1,DAY(EOMONTH($B24,0)))),IF(AND(WEEKDAY($B24,2)=AO$12,SUM($E24:AN24)=0),1,""))</f>
        <v/>
      </c>
      <c r="AP24" s="15" t="str">
        <f>IF(ISNUMBER(AO24),IF(AO24+1&gt;DAY(EOMONTH($B24,0)),"",MIN(AO24+1,DAY(EOMONTH($B24,0)))),IF(AND(WEEKDAY($B24,2)=AP$12,SUM($E24:AO24)=0),1,""))</f>
        <v/>
      </c>
      <c r="AQ24" s="15" t="str">
        <f>IF(ISNUMBER(AP24),IF(AP24+1&gt;DAY(EOMONTH($B24,0)),"",MIN(AP24+1,DAY(EOMONTH($B24,0)))),IF(AND(WEEKDAY($B24,2)=AQ$12,SUM($E24:AP24)=0),1,""))</f>
        <v/>
      </c>
      <c r="AR24" s="15" t="str">
        <f>IF(ISNUMBER(AQ24),IF(AQ24+1&gt;DAY(EOMONTH($B24,0)),"",MIN(AQ24+1,DAY(EOMONTH($B24,0)))),IF(AND(WEEKDAY($B24,2)=AR$12,SUM($E24:AQ24)=0),1,""))</f>
        <v/>
      </c>
      <c r="AS24" s="15" t="str">
        <f>IF(ISNUMBER(AR24),IF(AR24+1&gt;DAY(EOMONTH($B24,0)),"",MIN(AR24+1,DAY(EOMONTH($B24,0)))),IF(AND(WEEKDAY($B24,2)=AS$12,SUM($E24:AR24)=0),1,""))</f>
        <v/>
      </c>
      <c r="AT24" s="15" t="str">
        <f>IF(ISNUMBER(AS24),IF(AS24+1&gt;DAY(EOMONTH($B24,0)),"",MIN(AS24+1,DAY(EOMONTH($B24,0)))),IF(AND(WEEKDAY($B24,2)=AT$12,SUM($E24:AS24)=0),1,""))</f>
        <v/>
      </c>
      <c r="AU24" s="16" t="str">
        <f>IF(ISNUMBER(AT24),IF(AT24+1&gt;DAY(EOMONTH($B24,0)),"",MIN(AT24+1,DAY(EOMONTH($B24,0)))),IF(AND(WEEKDAY($B24,2)=AU$12,SUM($E24:AT24)=0),1,""))</f>
        <v/>
      </c>
    </row>
    <row r="25" spans="2:47" ht="18" customHeight="1">
      <c r="B25" s="158">
        <f>DATE(ThisYear,MONTH($B$14)+ROWS($B$14:$E24),1)</f>
        <v>43435</v>
      </c>
      <c r="C25" s="159"/>
      <c r="D25" s="159"/>
      <c r="E25" s="160"/>
      <c r="F25" s="17" t="str">
        <f>IF(ISNUMBER(E25),IF(E25+1&gt;DAY(EOMONTH($B25,0)),"",MIN(E25+1,DAY(EOMONTH($B25,0)))),IF(AND(WEEKDAY($B25,2)=F$12,SUM($E25:E25)=0),1,""))</f>
        <v/>
      </c>
      <c r="G25" s="18" t="str">
        <f>IF(ISNUMBER(F25),IF(F25+1&gt;DAY(EOMONTH($B25,0)),"",MIN(F25+1,DAY(EOMONTH($B25,0)))),IF(AND(WEEKDAY($B25,2)=G$12,SUM($E25:F25)=0),1,""))</f>
        <v/>
      </c>
      <c r="H25" s="18" t="str">
        <f>IF(ISNUMBER(G25),IF(G25+1&gt;DAY(EOMONTH($B25,0)),"",MIN(G25+1,DAY(EOMONTH($B25,0)))),IF(AND(WEEKDAY($B25,2)=H$12,SUM($E25:G25)=0),1,""))</f>
        <v/>
      </c>
      <c r="I25" s="18" t="str">
        <f>IF(ISNUMBER(H25),IF(H25+1&gt;DAY(EOMONTH($B25,0)),"",MIN(H25+1,DAY(EOMONTH($B25,0)))),IF(AND(WEEKDAY($B25,2)=I$12,SUM($E25:H25)=0),1,""))</f>
        <v/>
      </c>
      <c r="J25" s="18" t="str">
        <f>IF(ISNUMBER(I25),IF(I25+1&gt;DAY(EOMONTH($B25,0)),"",MIN(I25+1,DAY(EOMONTH($B25,0)))),IF(AND(WEEKDAY($B25,2)=J$12,SUM($E25:I25)=0),1,""))</f>
        <v/>
      </c>
      <c r="K25" s="18" t="str">
        <f>IF(ISNUMBER(J25),IF(J25+1&gt;DAY(EOMONTH($B25,0)),"",MIN(J25+1,DAY(EOMONTH($B25,0)))),IF(AND(WEEKDAY($B25,2)=K$12,SUM($E25:J25)=0),1,""))</f>
        <v/>
      </c>
      <c r="L25" s="18">
        <f>IF(ISNUMBER(K25),IF(K25+1&gt;DAY(EOMONTH($B25,0)),"",MIN(K25+1,DAY(EOMONTH($B25,0)))),IF(AND(WEEKDAY($B25,2)=L$12,SUM($E25:K25)=0),1,""))</f>
        <v>1</v>
      </c>
      <c r="M25" s="18">
        <f>IF(ISNUMBER(L25),IF(L25+1&gt;DAY(EOMONTH($B25,0)),"",MIN(L25+1,DAY(EOMONTH($B25,0)))),IF(AND(WEEKDAY($B25,2)=M$12,SUM($E25:L25)=0),1,""))</f>
        <v>2</v>
      </c>
      <c r="N25" s="18">
        <f>IF(ISNUMBER(M25),IF(M25+1&gt;DAY(EOMONTH($B25,0)),"",MIN(M25+1,DAY(EOMONTH($B25,0)))),IF(AND(WEEKDAY($B25,2)=N$12,SUM($E25:M25)=0),1,""))</f>
        <v>3</v>
      </c>
      <c r="O25" s="18">
        <f>IF(ISNUMBER(N25),IF(N25+1&gt;DAY(EOMONTH($B25,0)),"",MIN(N25+1,DAY(EOMONTH($B25,0)))),IF(AND(WEEKDAY($B25,2)=O$12,SUM($E25:N25)=0),1,""))</f>
        <v>4</v>
      </c>
      <c r="P25" s="18">
        <f>IF(ISNUMBER(O25),IF(O25+1&gt;DAY(EOMONTH($B25,0)),"",MIN(O25+1,DAY(EOMONTH($B25,0)))),IF(AND(WEEKDAY($B25,2)=P$12,SUM($E25:O25)=0),1,""))</f>
        <v>5</v>
      </c>
      <c r="Q25" s="18">
        <f>IF(ISNUMBER(P25),IF(P25+1&gt;DAY(EOMONTH($B25,0)),"",MIN(P25+1,DAY(EOMONTH($B25,0)))),IF(AND(WEEKDAY($B25,2)=Q$12,SUM($E25:P25)=0),1,""))</f>
        <v>6</v>
      </c>
      <c r="R25" s="18">
        <f>IF(ISNUMBER(Q25),IF(Q25+1&gt;DAY(EOMONTH($B25,0)),"",MIN(Q25+1,DAY(EOMONTH($B25,0)))),IF(AND(WEEKDAY($B25,2)=R$12,SUM($E25:Q25)=0),1,""))</f>
        <v>7</v>
      </c>
      <c r="S25" s="18">
        <f>IF(ISNUMBER(R25),IF(R25+1&gt;DAY(EOMONTH($B25,0)),"",MIN(R25+1,DAY(EOMONTH($B25,0)))),IF(AND(WEEKDAY($B25,2)=S$12,SUM($E25:R25)=0),1,""))</f>
        <v>8</v>
      </c>
      <c r="T25" s="18">
        <f>IF(ISNUMBER(S25),IF(S25+1&gt;DAY(EOMONTH($B25,0)),"",MIN(S25+1,DAY(EOMONTH($B25,0)))),IF(AND(WEEKDAY($B25,2)=T$12,SUM($E25:S25)=0),1,""))</f>
        <v>9</v>
      </c>
      <c r="U25" s="18">
        <f>IF(ISNUMBER(T25),IF(T25+1&gt;DAY(EOMONTH($B25,0)),"",MIN(T25+1,DAY(EOMONTH($B25,0)))),IF(AND(WEEKDAY($B25,2)=U$12,SUM($E25:T25)=0),1,""))</f>
        <v>10</v>
      </c>
      <c r="V25" s="18">
        <f>IF(ISNUMBER(U25),IF(U25+1&gt;DAY(EOMONTH($B25,0)),"",MIN(U25+1,DAY(EOMONTH($B25,0)))),IF(AND(WEEKDAY($B25,2)=V$12,SUM($E25:U25)=0),1,""))</f>
        <v>11</v>
      </c>
      <c r="W25" s="18">
        <f>IF(ISNUMBER(V25),IF(V25+1&gt;DAY(EOMONTH($B25,0)),"",MIN(V25+1,DAY(EOMONTH($B25,0)))),IF(AND(WEEKDAY($B25,2)=W$12,SUM($E25:V25)=0),1,""))</f>
        <v>12</v>
      </c>
      <c r="X25" s="18">
        <f>IF(ISNUMBER(W25),IF(W25+1&gt;DAY(EOMONTH($B25,0)),"",MIN(W25+1,DAY(EOMONTH($B25,0)))),IF(AND(WEEKDAY($B25,2)=X$12,SUM($E25:W25)=0),1,""))</f>
        <v>13</v>
      </c>
      <c r="Y25" s="18">
        <f>IF(ISNUMBER(X25),IF(X25+1&gt;DAY(EOMONTH($B25,0)),"",MIN(X25+1,DAY(EOMONTH($B25,0)))),IF(AND(WEEKDAY($B25,2)=Y$12,SUM($E25:X25)=0),1,""))</f>
        <v>14</v>
      </c>
      <c r="Z25" s="18">
        <f>IF(ISNUMBER(Y25),IF(Y25+1&gt;DAY(EOMONTH($B25,0)),"",MIN(Y25+1,DAY(EOMONTH($B25,0)))),IF(AND(WEEKDAY($B25,2)=Z$12,SUM($E25:Y25)=0),1,""))</f>
        <v>15</v>
      </c>
      <c r="AA25" s="18">
        <f>IF(ISNUMBER(Z25),IF(Z25+1&gt;DAY(EOMONTH($B25,0)),"",MIN(Z25+1,DAY(EOMONTH($B25,0)))),IF(AND(WEEKDAY($B25,2)=AA$12,SUM($E25:Z25)=0),1,""))</f>
        <v>16</v>
      </c>
      <c r="AB25" s="18">
        <f>IF(ISNUMBER(AA25),IF(AA25+1&gt;DAY(EOMONTH($B25,0)),"",MIN(AA25+1,DAY(EOMONTH($B25,0)))),IF(AND(WEEKDAY($B25,2)=AB$12,SUM($E25:AA25)=0),1,""))</f>
        <v>17</v>
      </c>
      <c r="AC25" s="18">
        <f>IF(ISNUMBER(AB25),IF(AB25+1&gt;DAY(EOMONTH($B25,0)),"",MIN(AB25+1,DAY(EOMONTH($B25,0)))),IF(AND(WEEKDAY($B25,2)=AC$12,SUM($E25:AB25)=0),1,""))</f>
        <v>18</v>
      </c>
      <c r="AD25" s="18">
        <f>IF(ISNUMBER(AC25),IF(AC25+1&gt;DAY(EOMONTH($B25,0)),"",MIN(AC25+1,DAY(EOMONTH($B25,0)))),IF(AND(WEEKDAY($B25,2)=AD$12,SUM($E25:AC25)=0),1,""))</f>
        <v>19</v>
      </c>
      <c r="AE25" s="18">
        <f>IF(ISNUMBER(AD25),IF(AD25+1&gt;DAY(EOMONTH($B25,0)),"",MIN(AD25+1,DAY(EOMONTH($B25,0)))),IF(AND(WEEKDAY($B25,2)=AE$12,SUM($E25:AD25)=0),1,""))</f>
        <v>20</v>
      </c>
      <c r="AF25" s="18">
        <f>IF(ISNUMBER(AE25),IF(AE25+1&gt;DAY(EOMONTH($B25,0)),"",MIN(AE25+1,DAY(EOMONTH($B25,0)))),IF(AND(WEEKDAY($B25,2)=AF$12,SUM($E25:AE25)=0),1,""))</f>
        <v>21</v>
      </c>
      <c r="AG25" s="18">
        <f>IF(ISNUMBER(AF25),IF(AF25+1&gt;DAY(EOMONTH($B25,0)),"",MIN(AF25+1,DAY(EOMONTH($B25,0)))),IF(AND(WEEKDAY($B25,2)=AG$12,SUM($E25:AF25)=0),1,""))</f>
        <v>22</v>
      </c>
      <c r="AH25" s="18">
        <f>IF(ISNUMBER(AG25),IF(AG25+1&gt;DAY(EOMONTH($B25,0)),"",MIN(AG25+1,DAY(EOMONTH($B25,0)))),IF(AND(WEEKDAY($B25,2)=AH$12,SUM($E25:AG25)=0),1,""))</f>
        <v>23</v>
      </c>
      <c r="AI25" s="18">
        <f>IF(ISNUMBER(AH25),IF(AH25+1&gt;DAY(EOMONTH($B25,0)),"",MIN(AH25+1,DAY(EOMONTH($B25,0)))),IF(AND(WEEKDAY($B25,2)=AI$12,SUM($E25:AH25)=0),1,""))</f>
        <v>24</v>
      </c>
      <c r="AJ25" s="18">
        <f>IF(ISNUMBER(AI25),IF(AI25+1&gt;DAY(EOMONTH($B25,0)),"",MIN(AI25+1,DAY(EOMONTH($B25,0)))),IF(AND(WEEKDAY($B25,2)=AJ$12,SUM($E25:AI25)=0),1,""))</f>
        <v>25</v>
      </c>
      <c r="AK25" s="18">
        <f>IF(ISNUMBER(AJ25),IF(AJ25+1&gt;DAY(EOMONTH($B25,0)),"",MIN(AJ25+1,DAY(EOMONTH($B25,0)))),IF(AND(WEEKDAY($B25,2)=AK$12,SUM($E25:AJ25)=0),1,""))</f>
        <v>26</v>
      </c>
      <c r="AL25" s="18">
        <f>IF(ISNUMBER(AK25),IF(AK25+1&gt;DAY(EOMONTH($B25,0)),"",MIN(AK25+1,DAY(EOMONTH($B25,0)))),IF(AND(WEEKDAY($B25,2)=AL$12,SUM($E25:AK25)=0),1,""))</f>
        <v>27</v>
      </c>
      <c r="AM25" s="18">
        <f>IF(ISNUMBER(AL25),IF(AL25+1&gt;DAY(EOMONTH($B25,0)),"",MIN(AL25+1,DAY(EOMONTH($B25,0)))),IF(AND(WEEKDAY($B25,2)=AM$12,SUM($E25:AL25)=0),1,""))</f>
        <v>28</v>
      </c>
      <c r="AN25" s="18">
        <f>IF(ISNUMBER(AM25),IF(AM25+1&gt;DAY(EOMONTH($B25,0)),"",MIN(AM25+1,DAY(EOMONTH($B25,0)))),IF(AND(WEEKDAY($B25,2)=AN$12,SUM($E25:AM25)=0),1,""))</f>
        <v>29</v>
      </c>
      <c r="AO25" s="18">
        <f>IF(ISNUMBER(AN25),IF(AN25+1&gt;DAY(EOMONTH($B25,0)),"",MIN(AN25+1,DAY(EOMONTH($B25,0)))),IF(AND(WEEKDAY($B25,2)=AO$12,SUM($E25:AN25)=0),1,""))</f>
        <v>30</v>
      </c>
      <c r="AP25" s="18">
        <f>IF(ISNUMBER(AO25),IF(AO25+1&gt;DAY(EOMONTH($B25,0)),"",MIN(AO25+1,DAY(EOMONTH($B25,0)))),IF(AND(WEEKDAY($B25,2)=AP$12,SUM($E25:AO25)=0),1,""))</f>
        <v>31</v>
      </c>
      <c r="AQ25" s="18" t="str">
        <f>IF(ISNUMBER(AP25),IF(AP25+1&gt;DAY(EOMONTH($B25,0)),"",MIN(AP25+1,DAY(EOMONTH($B25,0)))),IF(AND(WEEKDAY($B25,2)=AQ$12,SUM($E25:AP25)=0),1,""))</f>
        <v/>
      </c>
      <c r="AR25" s="18" t="str">
        <f>IF(ISNUMBER(AQ25),IF(AQ25+1&gt;DAY(EOMONTH($B25,0)),"",MIN(AQ25+1,DAY(EOMONTH($B25,0)))),IF(AND(WEEKDAY($B25,2)=AR$12,SUM($E25:AQ25)=0),1,""))</f>
        <v/>
      </c>
      <c r="AS25" s="18" t="str">
        <f>IF(ISNUMBER(AR25),IF(AR25+1&gt;DAY(EOMONTH($B25,0)),"",MIN(AR25+1,DAY(EOMONTH($B25,0)))),IF(AND(WEEKDAY($B25,2)=AS$12,SUM($E25:AR25)=0),1,""))</f>
        <v/>
      </c>
      <c r="AT25" s="18" t="str">
        <f>IF(ISNUMBER(AS25),IF(AS25+1&gt;DAY(EOMONTH($B25,0)),"",MIN(AS25+1,DAY(EOMONTH($B25,0)))),IF(AND(WEEKDAY($B25,2)=AT$12,SUM($E25:AS25)=0),1,""))</f>
        <v/>
      </c>
      <c r="AU25" s="19" t="str">
        <f>IF(ISNUMBER(AT25),IF(AT25+1&gt;DAY(EOMONTH($B25,0)),"",MIN(AT25+1,DAY(EOMONTH($B25,0)))),IF(AND(WEEKDAY($B25,2)=AU$12,SUM($E25:AT25)=0),1,""))</f>
        <v/>
      </c>
    </row>
    <row r="26" spans="2:47" ht="18" customHeight="1">
      <c r="AH26" s="219" t="s">
        <v>0</v>
      </c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</row>
    <row r="27" spans="2:47" ht="18" customHeight="1">
      <c r="D27" s="4"/>
    </row>
  </sheetData>
  <mergeCells count="58">
    <mergeCell ref="AO9:AT9"/>
    <mergeCell ref="AH26:AU26"/>
    <mergeCell ref="V4:AU4"/>
    <mergeCell ref="H4:T4"/>
    <mergeCell ref="B2:T2"/>
    <mergeCell ref="Y6:AD6"/>
    <mergeCell ref="Y7:AD7"/>
    <mergeCell ref="Y8:AD8"/>
    <mergeCell ref="Y9:AD9"/>
    <mergeCell ref="AG6:AL6"/>
    <mergeCell ref="AG7:AL7"/>
    <mergeCell ref="AG8:AL8"/>
    <mergeCell ref="AG9:AL9"/>
    <mergeCell ref="AO6:AT6"/>
    <mergeCell ref="AO7:AT7"/>
    <mergeCell ref="AO8:AT8"/>
    <mergeCell ref="AR2:AU2"/>
    <mergeCell ref="I10:L10"/>
    <mergeCell ref="AK2:AQ2"/>
    <mergeCell ref="M10:N10"/>
    <mergeCell ref="B4:F4"/>
    <mergeCell ref="V2:AB2"/>
    <mergeCell ref="AC2:AI2"/>
    <mergeCell ref="I8:L8"/>
    <mergeCell ref="H8:H10"/>
    <mergeCell ref="H5:H7"/>
    <mergeCell ref="O10:R10"/>
    <mergeCell ref="B5:F5"/>
    <mergeCell ref="B6:F6"/>
    <mergeCell ref="B9:F9"/>
    <mergeCell ref="B10:F10"/>
    <mergeCell ref="I9:L9"/>
    <mergeCell ref="B16:E16"/>
    <mergeCell ref="B17:E17"/>
    <mergeCell ref="B14:E14"/>
    <mergeCell ref="B15:E15"/>
    <mergeCell ref="B13:E13"/>
    <mergeCell ref="S10:T10"/>
    <mergeCell ref="R5:T5"/>
    <mergeCell ref="R6:T6"/>
    <mergeCell ref="R7:T7"/>
    <mergeCell ref="M8:N8"/>
    <mergeCell ref="M9:N9"/>
    <mergeCell ref="S9:T9"/>
    <mergeCell ref="O9:R9"/>
    <mergeCell ref="O8:R8"/>
    <mergeCell ref="I5:Q5"/>
    <mergeCell ref="I6:Q6"/>
    <mergeCell ref="I7:Q7"/>
    <mergeCell ref="S8:T8"/>
    <mergeCell ref="B25:E25"/>
    <mergeCell ref="B18:E18"/>
    <mergeCell ref="B19:E19"/>
    <mergeCell ref="B20:E20"/>
    <mergeCell ref="B21:E21"/>
    <mergeCell ref="B22:E22"/>
    <mergeCell ref="B23:E23"/>
    <mergeCell ref="B24:E24"/>
  </mergeCells>
  <conditionalFormatting sqref="F13:AU25">
    <cfRule type="expression" dxfId="120" priority="16">
      <formula>OR(AND($F$13="M",G$13="M"),AND($F$13="S",F$13="S",G$13="S"))</formula>
    </cfRule>
  </conditionalFormatting>
  <conditionalFormatting sqref="F14:AU25">
    <cfRule type="expression" dxfId="119" priority="1">
      <formula>COUNTIFS(ListEmployeeNamesInDatabase,Name,ListDatesInDatabase,$B14+F14-1,ListLeaveColourInDatabase,"Blue")</formula>
    </cfRule>
    <cfRule type="expression" dxfId="118" priority="2">
      <formula>COUNTIFS(ListEmployeeNamesInDatabase,Name,ListDatesInDatabase,$B14+F14-1,ListLeaveColourInDatabase,"Blue dashed")</formula>
    </cfRule>
    <cfRule type="expression" dxfId="117" priority="3">
      <formula>COUNTIFS(ListEmployeeNamesInDatabase,Name,ListDatesInDatabase,$B14+F14-1,ListLeaveColourInDatabase,"Green")</formula>
    </cfRule>
    <cfRule type="expression" dxfId="116" priority="4">
      <formula>COUNTIFS(ListEmployeeNamesInDatabase,Name,ListDatesInDatabase,$B14+F14-1,ListLeaveColourInDatabase,"Green dashed")</formula>
    </cfRule>
    <cfRule type="expression" dxfId="115" priority="5">
      <formula>COUNTIFS(ListEmployeeNamesInDatabase,Name,ListDatesInDatabase,$B14+F14-1,ListLeaveColourInDatabase,"Grey")</formula>
    </cfRule>
    <cfRule type="expression" dxfId="114" priority="6">
      <formula>COUNTIFS(ListEmployeeNamesInDatabase,Name,ListDatesInDatabase,$B14+F14-1,ListLeaveColourInDatabase,"Grey dashed")</formula>
    </cfRule>
    <cfRule type="expression" dxfId="113" priority="7">
      <formula>COUNTIFS(ListEmployeeNamesInDatabase,Name,ListDatesInDatabase,$B14+F14-1,ListLeaveColourInDatabase,"Orange")</formula>
    </cfRule>
    <cfRule type="expression" dxfId="112" priority="8">
      <formula>COUNTIFS(ListEmployeeNamesInDatabase,Name,ListDatesInDatabase,$B14+F14-1,ListLeaveColourInDatabase,"Orange dashed")</formula>
    </cfRule>
    <cfRule type="expression" dxfId="111" priority="9">
      <formula>COUNTIFS(ListEmployeeNamesInDatabase,Name,ListDatesInDatabase,$B14+F14-1,ListLeaveColourInDatabase,"Pink")</formula>
    </cfRule>
    <cfRule type="expression" dxfId="110" priority="10">
      <formula>COUNTIFS(ListEmployeeNamesInDatabase,Name,ListDatesInDatabase,$B14+F14-1,ListLeaveColourInDatabase,"Pink dashed")</formula>
    </cfRule>
    <cfRule type="expression" dxfId="109" priority="11">
      <formula>COUNTIFS(ListEmployeeNamesInDatabase,Name,ListDatesInDatabase,$B14+F14-1,ListLeaveColourInDatabase,"Red")</formula>
    </cfRule>
    <cfRule type="expression" dxfId="108" priority="12">
      <formula>COUNTIFS(ListEmployeeNamesInDatabase,Name,ListDatesInDatabase,$B14+F14-1,ListLeaveColourInDatabase,"Red dashed")</formula>
    </cfRule>
    <cfRule type="expression" dxfId="107" priority="13">
      <formula>COUNTIFS(ListEmployeeNamesInDatabase,Name,ListDatesInDatabase,$B14+F14-1,ListLeaveColourInDatabase,"Purple")</formula>
    </cfRule>
    <cfRule type="expression" dxfId="106" priority="14">
      <formula>COUNTIFS(ListEmployeeNamesInDatabase,Name,ListDatesInDatabase,$B14+F14-1,ListLeaveColourInDatabase,"Purple dashed")</formula>
    </cfRule>
    <cfRule type="expression" dxfId="105" priority="45">
      <formula>IF(F14&gt;0,COUNTIF(ListHolidays,$B14+F14-1),0)</formula>
    </cfRule>
    <cfRule type="expression" dxfId="104" priority="52">
      <formula>F$13="S"</formula>
    </cfRule>
  </conditionalFormatting>
  <conditionalFormatting sqref="B14:AU25">
    <cfRule type="expression" dxfId="103" priority="54">
      <formula>ISODD(ROW($B14))</formula>
    </cfRule>
  </conditionalFormatting>
  <conditionalFormatting sqref="X6:X9 AF6:AF9 AN6:AN9">
    <cfRule type="expression" dxfId="102" priority="31">
      <formula>INDEX(ListAnnualLeaveColour,MATCH(Y6,ListAnnualLeaveType,0))="Blue"</formula>
    </cfRule>
    <cfRule type="expression" dxfId="101" priority="32">
      <formula>INDEX(ListAnnualLeaveColour,MATCH(Y6,ListAnnualLeaveType,0))="Blue dashed"</formula>
    </cfRule>
    <cfRule type="expression" dxfId="100" priority="33">
      <formula>INDEX(ListAnnualLeaveColour,MATCH(Y6,ListAnnualLeaveType,0))="Green"</formula>
    </cfRule>
    <cfRule type="expression" dxfId="99" priority="34">
      <formula>INDEX(ListAnnualLeaveColour,MATCH(Y6,ListAnnualLeaveType,0))="Green dashed"</formula>
    </cfRule>
    <cfRule type="expression" dxfId="98" priority="35">
      <formula>INDEX(ListAnnualLeaveColour,MATCH(Y6,ListAnnualLeaveType,0))="Grey"</formula>
    </cfRule>
    <cfRule type="expression" dxfId="97" priority="36">
      <formula>INDEX(ListAnnualLeaveColour,MATCH(Y6,ListAnnualLeaveType,0))="Grey dashed"</formula>
    </cfRule>
    <cfRule type="expression" dxfId="96" priority="37">
      <formula>INDEX(ListAnnualLeaveColour,MATCH(Y6,ListAnnualLeaveType,0))="Orange"</formula>
    </cfRule>
    <cfRule type="expression" dxfId="95" priority="38">
      <formula>INDEX(ListAnnualLeaveColour,MATCH(Y6,ListAnnualLeaveType,0))="Orange dashed"</formula>
    </cfRule>
    <cfRule type="expression" dxfId="94" priority="39">
      <formula>INDEX(ListAnnualLeaveColour,MATCH(Y6,ListAnnualLeaveType,0))="Pink"</formula>
    </cfRule>
    <cfRule type="expression" dxfId="93" priority="40">
      <formula>INDEX(ListAnnualLeaveColour,MATCH(Y6,ListAnnualLeaveType,0))="Pink dashed"</formula>
    </cfRule>
    <cfRule type="expression" dxfId="92" priority="41">
      <formula>INDEX(ListAnnualLeaveColour,MATCH(Y6,ListAnnualLeaveType,0))="Red"</formula>
    </cfRule>
    <cfRule type="expression" dxfId="91" priority="42">
      <formula>INDEX(ListAnnualLeaveColour,MATCH(Y6,ListAnnualLeaveType,0))="Red dashed"</formula>
    </cfRule>
    <cfRule type="expression" dxfId="90" priority="43">
      <formula>INDEX(ListAnnualLeaveColour,MATCH(Y6,ListAnnualLeaveType,0))="Purple"</formula>
    </cfRule>
    <cfRule type="expression" dxfId="89" priority="44">
      <formula>INDEX(ListAnnualLeaveColour,MATCH(Y6,ListAnnualLeaveType,0))="Purple dashed"</formula>
    </cfRule>
  </conditionalFormatting>
  <dataValidations count="1">
    <dataValidation type="list" allowBlank="1" showInputMessage="1" showErrorMessage="1" sqref="B5:F5">
      <formula1>ListEmployeeNames</formula1>
    </dataValidation>
  </dataValidations>
  <hyperlinks>
    <hyperlink ref="AH26:AT26" r:id="rId1" display="Spreadsheet provided by: www.YourSpreadsheets.co.uk"/>
  </hyperlinks>
  <pageMargins left="0.7" right="0.7" top="0.75" bottom="0.75" header="0.3" footer="0.3"/>
  <pageSetup paperSize="9" scale="74" orientation="landscape" r:id="rId2"/>
  <drawing r:id="rId3"/>
  <legacyDrawing r:id="rId4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8" id="{DADA64AA-E415-4D3D-AB30-2A561E98C3A8}">
            <xm:f>Settings!$M$9=Settings!$AH$7</xm:f>
            <x14:dxf>
              <numFmt numFmtId="165" formatCode=";;"/>
              <fill>
                <patternFill>
                  <bgColor theme="0"/>
                </patternFill>
              </fill>
              <border>
                <left/>
                <right/>
                <top style="thin">
                  <color auto="1"/>
                </top>
                <bottom/>
                <vertical/>
                <horizontal/>
              </border>
            </x14:dxf>
          </x14:cfRule>
          <xm:sqref>B6:F6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AO29"/>
  <sheetViews>
    <sheetView topLeftCell="A7" workbookViewId="0">
      <selection activeCell="C43" sqref="C43"/>
    </sheetView>
  </sheetViews>
  <sheetFormatPr defaultRowHeight="15"/>
  <cols>
    <col min="1" max="1" width="9.140625" style="98"/>
    <col min="2" max="2" width="14" style="97" customWidth="1"/>
    <col min="3" max="3" width="20.42578125" style="98" customWidth="1"/>
    <col min="4" max="4" width="14.5703125" style="99" customWidth="1"/>
    <col min="5" max="5" width="14.5703125" style="98" customWidth="1"/>
    <col min="6" max="6" width="16.5703125" style="98" customWidth="1"/>
    <col min="7" max="8" width="17.85546875" style="98" customWidth="1"/>
    <col min="9" max="9" width="14.5703125" style="98" customWidth="1"/>
    <col min="10" max="40" width="9.140625" style="98"/>
    <col min="41" max="41" width="11" style="98" customWidth="1"/>
    <col min="42" max="16384" width="9.140625" style="98"/>
  </cols>
  <sheetData>
    <row r="1" spans="2:41">
      <c r="D1" s="97"/>
    </row>
    <row r="2" spans="2:41">
      <c r="B2" s="97" t="s">
        <v>77</v>
      </c>
      <c r="C2" s="98" t="s">
        <v>51</v>
      </c>
      <c r="D2" s="99" t="s">
        <v>45</v>
      </c>
      <c r="E2" s="98" t="s">
        <v>81</v>
      </c>
      <c r="F2" s="98" t="s">
        <v>78</v>
      </c>
      <c r="G2" s="98" t="s">
        <v>80</v>
      </c>
      <c r="H2" s="98" t="s">
        <v>82</v>
      </c>
      <c r="I2" s="98" t="s">
        <v>79</v>
      </c>
      <c r="J2" s="98" t="s">
        <v>129</v>
      </c>
    </row>
    <row r="3" spans="2:41">
      <c r="B3" s="97">
        <v>0</v>
      </c>
      <c r="C3" s="98" t="e">
        <f>INDEX(TblEmployeeList[#All],MATCH(TblDatabase[ID],TblEmployeeList[[#All],[ID]],0),4)</f>
        <v>#N/A</v>
      </c>
      <c r="E3" s="98">
        <v>1</v>
      </c>
      <c r="F3" s="98" t="str">
        <f>INDEX(ListAnnualLeaveType,TblDatabase[[#This Row],[Leave ID]])</f>
        <v>Annual leave</v>
      </c>
      <c r="G3" s="98" t="str">
        <f>INDEX(TblAnnualLeaveType[[#All],[Category]],TblDatabase[[#This Row],[Leave ID]])</f>
        <v>Annual leave</v>
      </c>
      <c r="H3" s="98" t="str">
        <f>INDEX(ListAnnualLeaveColour,TblDatabase[[#This Row],[Leave ID]])</f>
        <v>Blue</v>
      </c>
      <c r="I3" s="98">
        <f>INDEX(TblLeaveWeight[Weight],MATCH(INDEX(TblAnnualLeaveType[[#All],[Weighting]],TblDatabase[[#This Row],[Leave ID]]),TblLeaveWeight[Leave weight],0))</f>
        <v>1</v>
      </c>
      <c r="J3" s="98">
        <f t="shared" ref="J3" si="0">ROW()-2</f>
        <v>1</v>
      </c>
    </row>
    <row r="4" spans="2:41">
      <c r="B4" s="97">
        <v>6</v>
      </c>
      <c r="C4" s="98" t="str">
        <f>INDEX(TblEmployeeList[#All],MATCH(TblDatabase[ID],TblEmployeeList[[#All],[ID]],0),4)</f>
        <v>Black Alan</v>
      </c>
      <c r="D4" s="99">
        <v>43136</v>
      </c>
      <c r="E4" s="98">
        <v>1</v>
      </c>
      <c r="F4" s="98" t="str">
        <f>INDEX(ListAnnualLeaveType,TblDatabase[[#This Row],[Leave ID]])</f>
        <v>Annual leave</v>
      </c>
      <c r="G4" s="98" t="str">
        <f>INDEX(TblAnnualLeaveType[[#All],[Category]],TblDatabase[[#This Row],[Leave ID]])</f>
        <v>Annual leave</v>
      </c>
      <c r="H4" s="98" t="str">
        <f>INDEX(ListAnnualLeaveColour,TblDatabase[[#This Row],[Leave ID]])</f>
        <v>Blue</v>
      </c>
      <c r="I4" s="98">
        <f>INDEX(TblLeaveWeight[Weight],MATCH(INDEX(TblAnnualLeaveType[[#All],[Weighting]],TblDatabase[[#This Row],[Leave ID]]),TblLeaveWeight[Leave weight],0))</f>
        <v>1</v>
      </c>
      <c r="J4" s="98">
        <f t="shared" ref="J4:J29" si="1">ROW()-2</f>
        <v>2</v>
      </c>
      <c r="AO4" s="98" t="s">
        <v>124</v>
      </c>
    </row>
    <row r="5" spans="2:41">
      <c r="B5" s="97">
        <v>6</v>
      </c>
      <c r="C5" s="98" t="str">
        <f>INDEX(TblEmployeeList[#All],MATCH(TblDatabase[ID],TblEmployeeList[[#All],[ID]],0),4)</f>
        <v>Black Alan</v>
      </c>
      <c r="D5" s="99">
        <v>43137</v>
      </c>
      <c r="E5" s="98">
        <v>1</v>
      </c>
      <c r="F5" s="98" t="str">
        <f>INDEX(ListAnnualLeaveType,TblDatabase[[#This Row],[Leave ID]])</f>
        <v>Annual leave</v>
      </c>
      <c r="G5" s="98" t="str">
        <f>INDEX(TblAnnualLeaveType[[#All],[Category]],TblDatabase[[#This Row],[Leave ID]])</f>
        <v>Annual leave</v>
      </c>
      <c r="H5" s="98" t="str">
        <f>INDEX(ListAnnualLeaveColour,TblDatabase[[#This Row],[Leave ID]])</f>
        <v>Blue</v>
      </c>
      <c r="I5" s="98">
        <f>INDEX(TblLeaveWeight[Weight],MATCH(INDEX(TblAnnualLeaveType[[#All],[Weighting]],TblDatabase[[#This Row],[Leave ID]]),TblLeaveWeight[Leave weight],0))</f>
        <v>1</v>
      </c>
      <c r="J5" s="98">
        <f t="shared" si="1"/>
        <v>3</v>
      </c>
      <c r="AO5" s="101" t="s">
        <v>122</v>
      </c>
    </row>
    <row r="6" spans="2:41">
      <c r="B6" s="97">
        <v>6</v>
      </c>
      <c r="C6" s="98" t="str">
        <f>INDEX(TblEmployeeList[#All],MATCH(TblDatabase[ID],TblEmployeeList[[#All],[ID]],0),4)</f>
        <v>Black Alan</v>
      </c>
      <c r="D6" s="99">
        <v>43138</v>
      </c>
      <c r="E6" s="98">
        <v>1</v>
      </c>
      <c r="F6" s="98" t="str">
        <f>INDEX(ListAnnualLeaveType,TblDatabase[[#This Row],[Leave ID]])</f>
        <v>Annual leave</v>
      </c>
      <c r="G6" s="98" t="str">
        <f>INDEX(TblAnnualLeaveType[[#All],[Category]],TblDatabase[[#This Row],[Leave ID]])</f>
        <v>Annual leave</v>
      </c>
      <c r="H6" s="98" t="str">
        <f>INDEX(ListAnnualLeaveColour,TblDatabase[[#This Row],[Leave ID]])</f>
        <v>Blue</v>
      </c>
      <c r="I6" s="98">
        <f>INDEX(TblLeaveWeight[Weight],MATCH(INDEX(TblAnnualLeaveType[[#All],[Weighting]],TblDatabase[[#This Row],[Leave ID]]),TblLeaveWeight[Leave weight],0))</f>
        <v>1</v>
      </c>
      <c r="J6" s="98">
        <f t="shared" si="1"/>
        <v>4</v>
      </c>
      <c r="AO6" s="98" t="s">
        <v>123</v>
      </c>
    </row>
    <row r="7" spans="2:41">
      <c r="B7" s="97">
        <v>6</v>
      </c>
      <c r="C7" s="98" t="str">
        <f>INDEX(TblEmployeeList[#All],MATCH(TblDatabase[ID],TblEmployeeList[[#All],[ID]],0),4)</f>
        <v>Black Alan</v>
      </c>
      <c r="D7" s="99">
        <v>43139</v>
      </c>
      <c r="E7" s="98">
        <v>1</v>
      </c>
      <c r="F7" s="98" t="str">
        <f>INDEX(ListAnnualLeaveType,TblDatabase[[#This Row],[Leave ID]])</f>
        <v>Annual leave</v>
      </c>
      <c r="G7" s="98" t="str">
        <f>INDEX(TblAnnualLeaveType[[#All],[Category]],TblDatabase[[#This Row],[Leave ID]])</f>
        <v>Annual leave</v>
      </c>
      <c r="H7" s="98" t="str">
        <f>INDEX(ListAnnualLeaveColour,TblDatabase[[#This Row],[Leave ID]])</f>
        <v>Blue</v>
      </c>
      <c r="I7" s="98">
        <f>INDEX(TblLeaveWeight[Weight],MATCH(INDEX(TblAnnualLeaveType[[#All],[Weighting]],TblDatabase[[#This Row],[Leave ID]]),TblLeaveWeight[Leave weight],0))</f>
        <v>1</v>
      </c>
      <c r="J7" s="98">
        <f t="shared" si="1"/>
        <v>5</v>
      </c>
    </row>
    <row r="8" spans="2:41">
      <c r="B8" s="97">
        <v>6</v>
      </c>
      <c r="C8" s="98" t="str">
        <f>INDEX(TblEmployeeList[#All],MATCH(TblDatabase[ID],TblEmployeeList[[#All],[ID]],0),4)</f>
        <v>Black Alan</v>
      </c>
      <c r="D8" s="99">
        <v>43140</v>
      </c>
      <c r="E8" s="98">
        <v>1</v>
      </c>
      <c r="F8" s="98" t="str">
        <f>INDEX(ListAnnualLeaveType,TblDatabase[[#This Row],[Leave ID]])</f>
        <v>Annual leave</v>
      </c>
      <c r="G8" s="98" t="str">
        <f>INDEX(TblAnnualLeaveType[[#All],[Category]],TblDatabase[[#This Row],[Leave ID]])</f>
        <v>Annual leave</v>
      </c>
      <c r="H8" s="98" t="str">
        <f>INDEX(ListAnnualLeaveColour,TblDatabase[[#This Row],[Leave ID]])</f>
        <v>Blue</v>
      </c>
      <c r="I8" s="98">
        <f>INDEX(TblLeaveWeight[Weight],MATCH(INDEX(TblAnnualLeaveType[[#All],[Weighting]],TblDatabase[[#This Row],[Leave ID]]),TblLeaveWeight[Leave weight],0))</f>
        <v>1</v>
      </c>
      <c r="J8" s="98">
        <f t="shared" si="1"/>
        <v>6</v>
      </c>
    </row>
    <row r="9" spans="2:41">
      <c r="B9" s="97">
        <v>6</v>
      </c>
      <c r="C9" s="98" t="str">
        <f>INDEX(TblEmployeeList[#All],MATCH(TblDatabase[ID],TblEmployeeList[[#All],[ID]],0),4)</f>
        <v>Black Alan</v>
      </c>
      <c r="D9" s="99">
        <v>43102</v>
      </c>
      <c r="E9" s="98">
        <v>3</v>
      </c>
      <c r="F9" s="98" t="str">
        <f>INDEX(ListAnnualLeaveType,TblDatabase[[#This Row],[Leave ID]])</f>
        <v>Sick leave</v>
      </c>
      <c r="G9" s="98" t="str">
        <f>INDEX(TblAnnualLeaveType[[#All],[Category]],TblDatabase[[#This Row],[Leave ID]])</f>
        <v>Sick leave</v>
      </c>
      <c r="H9" s="98" t="str">
        <f>INDEX(ListAnnualLeaveColour,TblDatabase[[#This Row],[Leave ID]])</f>
        <v>Red</v>
      </c>
      <c r="I9" s="98">
        <f>INDEX(TblLeaveWeight[Weight],MATCH(INDEX(TblAnnualLeaveType[[#All],[Weighting]],TblDatabase[[#This Row],[Leave ID]]),TblLeaveWeight[Leave weight],0))</f>
        <v>1</v>
      </c>
      <c r="J9" s="98">
        <f t="shared" si="1"/>
        <v>7</v>
      </c>
    </row>
    <row r="10" spans="2:41">
      <c r="B10" s="97">
        <v>6</v>
      </c>
      <c r="C10" s="98" t="str">
        <f>INDEX(TblEmployeeList[#All],MATCH(TblDatabase[ID],TblEmployeeList[[#All],[ID]],0),4)</f>
        <v>Black Alan</v>
      </c>
      <c r="D10" s="99">
        <v>43103</v>
      </c>
      <c r="E10" s="98">
        <v>3</v>
      </c>
      <c r="F10" s="98" t="str">
        <f>INDEX(ListAnnualLeaveType,TblDatabase[[#This Row],[Leave ID]])</f>
        <v>Sick leave</v>
      </c>
      <c r="G10" s="98" t="str">
        <f>INDEX(TblAnnualLeaveType[[#All],[Category]],TblDatabase[[#This Row],[Leave ID]])</f>
        <v>Sick leave</v>
      </c>
      <c r="H10" s="98" t="str">
        <f>INDEX(ListAnnualLeaveColour,TblDatabase[[#This Row],[Leave ID]])</f>
        <v>Red</v>
      </c>
      <c r="I10" s="98">
        <f>INDEX(TblLeaveWeight[Weight],MATCH(INDEX(TblAnnualLeaveType[[#All],[Weighting]],TblDatabase[[#This Row],[Leave ID]]),TblLeaveWeight[Leave weight],0))</f>
        <v>1</v>
      </c>
      <c r="J10" s="98">
        <f t="shared" si="1"/>
        <v>8</v>
      </c>
    </row>
    <row r="11" spans="2:41">
      <c r="B11" s="97">
        <v>6</v>
      </c>
      <c r="C11" s="98" t="str">
        <f>INDEX(TblEmployeeList[#All],MATCH(TblDatabase[ID],TblEmployeeList[[#All],[ID]],0),4)</f>
        <v>Black Alan</v>
      </c>
      <c r="D11" s="99">
        <v>43104</v>
      </c>
      <c r="E11" s="98">
        <v>3</v>
      </c>
      <c r="F11" s="98" t="str">
        <f>INDEX(ListAnnualLeaveType,TblDatabase[[#This Row],[Leave ID]])</f>
        <v>Sick leave</v>
      </c>
      <c r="G11" s="98" t="str">
        <f>INDEX(TblAnnualLeaveType[[#All],[Category]],TblDatabase[[#This Row],[Leave ID]])</f>
        <v>Sick leave</v>
      </c>
      <c r="H11" s="98" t="str">
        <f>INDEX(ListAnnualLeaveColour,TblDatabase[[#This Row],[Leave ID]])</f>
        <v>Red</v>
      </c>
      <c r="I11" s="98">
        <f>INDEX(TblLeaveWeight[Weight],MATCH(INDEX(TblAnnualLeaveType[[#All],[Weighting]],TblDatabase[[#This Row],[Leave ID]]),TblLeaveWeight[Leave weight],0))</f>
        <v>1</v>
      </c>
      <c r="J11" s="98">
        <f t="shared" si="1"/>
        <v>9</v>
      </c>
    </row>
    <row r="12" spans="2:41">
      <c r="B12" s="97">
        <v>6</v>
      </c>
      <c r="C12" s="98" t="str">
        <f>INDEX(TblEmployeeList[#All],MATCH(TblDatabase[ID],TblEmployeeList[[#All],[ID]],0),4)</f>
        <v>Black Alan</v>
      </c>
      <c r="D12" s="99">
        <v>43105</v>
      </c>
      <c r="E12" s="98">
        <v>3</v>
      </c>
      <c r="F12" s="98" t="str">
        <f>INDEX(ListAnnualLeaveType,TblDatabase[[#This Row],[Leave ID]])</f>
        <v>Sick leave</v>
      </c>
      <c r="G12" s="98" t="str">
        <f>INDEX(TblAnnualLeaveType[[#All],[Category]],TblDatabase[[#This Row],[Leave ID]])</f>
        <v>Sick leave</v>
      </c>
      <c r="H12" s="98" t="str">
        <f>INDEX(ListAnnualLeaveColour,TblDatabase[[#This Row],[Leave ID]])</f>
        <v>Red</v>
      </c>
      <c r="I12" s="98">
        <f>INDEX(TblLeaveWeight[Weight],MATCH(INDEX(TblAnnualLeaveType[[#All],[Weighting]],TblDatabase[[#This Row],[Leave ID]]),TblLeaveWeight[Leave weight],0))</f>
        <v>1</v>
      </c>
      <c r="J12" s="98">
        <f t="shared" si="1"/>
        <v>10</v>
      </c>
    </row>
    <row r="13" spans="2:41">
      <c r="B13" s="97">
        <v>6</v>
      </c>
      <c r="C13" s="98" t="str">
        <f>INDEX(TblEmployeeList[#All],MATCH(TblDatabase[ID],TblEmployeeList[[#All],[ID]],0),4)</f>
        <v>Black Alan</v>
      </c>
      <c r="D13" s="99">
        <v>43143</v>
      </c>
      <c r="E13" s="98">
        <v>2</v>
      </c>
      <c r="F13" s="98" t="str">
        <f>INDEX(ListAnnualLeaveType,TblDatabase[[#This Row],[Leave ID]])</f>
        <v>Annual leave (half day)</v>
      </c>
      <c r="G13" s="98" t="str">
        <f>INDEX(TblAnnualLeaveType[[#All],[Category]],TblDatabase[[#This Row],[Leave ID]])</f>
        <v>Annual leave</v>
      </c>
      <c r="H13" s="98" t="str">
        <f>INDEX(ListAnnualLeaveColour,TblDatabase[[#This Row],[Leave ID]])</f>
        <v>Blue dashed</v>
      </c>
      <c r="I13" s="98">
        <f>INDEX(TblLeaveWeight[Weight],MATCH(INDEX(TblAnnualLeaveType[[#All],[Weighting]],TblDatabase[[#This Row],[Leave ID]]),TblLeaveWeight[Leave weight],0))</f>
        <v>0.5</v>
      </c>
      <c r="J13" s="98">
        <f t="shared" si="1"/>
        <v>11</v>
      </c>
    </row>
    <row r="14" spans="2:41">
      <c r="B14" s="97">
        <v>6</v>
      </c>
      <c r="C14" s="98" t="str">
        <f>INDEX(TblEmployeeList[#All],MATCH(TblDatabase[ID],TblEmployeeList[[#All],[ID]],0),4)</f>
        <v>Black Alan</v>
      </c>
      <c r="D14" s="99">
        <v>43201</v>
      </c>
      <c r="E14" s="98">
        <v>5</v>
      </c>
      <c r="F14" s="98" t="str">
        <f>INDEX(ListAnnualLeaveType,TblDatabase[[#This Row],[Leave ID]])</f>
        <v>Unpaid leave</v>
      </c>
      <c r="G14" s="98" t="str">
        <f>INDEX(TblAnnualLeaveType[[#All],[Category]],TblDatabase[[#This Row],[Leave ID]])</f>
        <v>Unpaid leave</v>
      </c>
      <c r="H14" s="98" t="str">
        <f>INDEX(ListAnnualLeaveColour,TblDatabase[[#This Row],[Leave ID]])</f>
        <v>Purple</v>
      </c>
      <c r="I14" s="98">
        <f>INDEX(TblLeaveWeight[Weight],MATCH(INDEX(TblAnnualLeaveType[[#All],[Weighting]],TblDatabase[[#This Row],[Leave ID]]),TblLeaveWeight[Leave weight],0))</f>
        <v>1</v>
      </c>
      <c r="J14" s="98">
        <f t="shared" si="1"/>
        <v>12</v>
      </c>
    </row>
    <row r="15" spans="2:41">
      <c r="B15" s="97">
        <v>6</v>
      </c>
      <c r="C15" s="98" t="str">
        <f>INDEX(TblEmployeeList[#All],MATCH(TblDatabase[ID],TblEmployeeList[[#All],[ID]],0),4)</f>
        <v>Black Alan</v>
      </c>
      <c r="D15" s="99">
        <v>43202</v>
      </c>
      <c r="E15" s="98">
        <v>5</v>
      </c>
      <c r="F15" s="98" t="str">
        <f>INDEX(ListAnnualLeaveType,TblDatabase[[#This Row],[Leave ID]])</f>
        <v>Unpaid leave</v>
      </c>
      <c r="G15" s="98" t="str">
        <f>INDEX(TblAnnualLeaveType[[#All],[Category]],TblDatabase[[#This Row],[Leave ID]])</f>
        <v>Unpaid leave</v>
      </c>
      <c r="H15" s="98" t="str">
        <f>INDEX(ListAnnualLeaveColour,TblDatabase[[#This Row],[Leave ID]])</f>
        <v>Purple</v>
      </c>
      <c r="I15" s="98">
        <f>INDEX(TblLeaveWeight[Weight],MATCH(INDEX(TblAnnualLeaveType[[#All],[Weighting]],TblDatabase[[#This Row],[Leave ID]]),TblLeaveWeight[Leave weight],0))</f>
        <v>1</v>
      </c>
      <c r="J15" s="98">
        <f t="shared" si="1"/>
        <v>13</v>
      </c>
    </row>
    <row r="16" spans="2:41">
      <c r="B16" s="97">
        <v>6</v>
      </c>
      <c r="C16" s="98" t="str">
        <f>INDEX(TblEmployeeList[#All],MATCH(TblDatabase[ID],TblEmployeeList[[#All],[ID]],0),4)</f>
        <v>Black Alan</v>
      </c>
      <c r="D16" s="99">
        <v>43203</v>
      </c>
      <c r="E16" s="98">
        <v>5</v>
      </c>
      <c r="F16" s="98" t="str">
        <f>INDEX(ListAnnualLeaveType,TblDatabase[[#This Row],[Leave ID]])</f>
        <v>Unpaid leave</v>
      </c>
      <c r="G16" s="98" t="str">
        <f>INDEX(TblAnnualLeaveType[[#All],[Category]],TblDatabase[[#This Row],[Leave ID]])</f>
        <v>Unpaid leave</v>
      </c>
      <c r="H16" s="98" t="str">
        <f>INDEX(ListAnnualLeaveColour,TblDatabase[[#This Row],[Leave ID]])</f>
        <v>Purple</v>
      </c>
      <c r="I16" s="98">
        <f>INDEX(TblLeaveWeight[Weight],MATCH(INDEX(TblAnnualLeaveType[[#All],[Weighting]],TblDatabase[[#This Row],[Leave ID]]),TblLeaveWeight[Leave weight],0))</f>
        <v>1</v>
      </c>
      <c r="J16" s="98">
        <f t="shared" si="1"/>
        <v>14</v>
      </c>
    </row>
    <row r="17" spans="2:10">
      <c r="B17" s="97">
        <v>6</v>
      </c>
      <c r="C17" s="98" t="str">
        <f>INDEX(TblEmployeeList[#All],MATCH(TblDatabase[ID],TblEmployeeList[[#All],[ID]],0),4)</f>
        <v>Black Alan</v>
      </c>
      <c r="D17" s="99">
        <v>43180</v>
      </c>
      <c r="E17" s="98">
        <v>7</v>
      </c>
      <c r="F17" s="98" t="str">
        <f>INDEX(ListAnnualLeaveType,TblDatabase[[#This Row],[Leave ID]])</f>
        <v>Training</v>
      </c>
      <c r="G17" s="98" t="str">
        <f>INDEX(TblAnnualLeaveType[[#All],[Category]],TblDatabase[[#This Row],[Leave ID]])</f>
        <v>Training</v>
      </c>
      <c r="H17" s="98" t="str">
        <f>INDEX(ListAnnualLeaveColour,TblDatabase[[#This Row],[Leave ID]])</f>
        <v>Green</v>
      </c>
      <c r="I17" s="98">
        <f>INDEX(TblLeaveWeight[Weight],MATCH(INDEX(TblAnnualLeaveType[[#All],[Weighting]],TblDatabase[[#This Row],[Leave ID]]),TblLeaveWeight[Leave weight],0))</f>
        <v>1</v>
      </c>
      <c r="J17" s="98">
        <f t="shared" si="1"/>
        <v>15</v>
      </c>
    </row>
    <row r="18" spans="2:10">
      <c r="B18" s="97">
        <v>6</v>
      </c>
      <c r="C18" s="98" t="str">
        <f>INDEX(TblEmployeeList[#All],MATCH(TblDatabase[ID],TblEmployeeList[[#All],[ID]],0),4)</f>
        <v>Black Alan</v>
      </c>
      <c r="D18" s="99">
        <v>43179</v>
      </c>
      <c r="E18" s="98">
        <v>7</v>
      </c>
      <c r="F18" s="98" t="str">
        <f>INDEX(ListAnnualLeaveType,TblDatabase[[#This Row],[Leave ID]])</f>
        <v>Training</v>
      </c>
      <c r="G18" s="98" t="str">
        <f>INDEX(TblAnnualLeaveType[[#All],[Category]],TblDatabase[[#This Row],[Leave ID]])</f>
        <v>Training</v>
      </c>
      <c r="H18" s="98" t="str">
        <f>INDEX(ListAnnualLeaveColour,TblDatabase[[#This Row],[Leave ID]])</f>
        <v>Green</v>
      </c>
      <c r="I18" s="98">
        <f>INDEX(TblLeaveWeight[Weight],MATCH(INDEX(TblAnnualLeaveType[[#All],[Weighting]],TblDatabase[[#This Row],[Leave ID]]),TblLeaveWeight[Leave weight],0))</f>
        <v>1</v>
      </c>
      <c r="J18" s="98">
        <f t="shared" si="1"/>
        <v>16</v>
      </c>
    </row>
    <row r="19" spans="2:10">
      <c r="B19" s="97">
        <v>6</v>
      </c>
      <c r="C19" s="98" t="str">
        <f>INDEX(TblEmployeeList[#All],MATCH(TblDatabase[ID],TblEmployeeList[[#All],[ID]],0),4)</f>
        <v>Black Alan</v>
      </c>
      <c r="D19" s="99">
        <v>43178</v>
      </c>
      <c r="E19" s="98">
        <v>7</v>
      </c>
      <c r="F19" s="98" t="str">
        <f>INDEX(ListAnnualLeaveType,TblDatabase[[#This Row],[Leave ID]])</f>
        <v>Training</v>
      </c>
      <c r="G19" s="98" t="str">
        <f>INDEX(TblAnnualLeaveType[[#All],[Category]],TblDatabase[[#This Row],[Leave ID]])</f>
        <v>Training</v>
      </c>
      <c r="H19" s="98" t="str">
        <f>INDEX(ListAnnualLeaveColour,TblDatabase[[#This Row],[Leave ID]])</f>
        <v>Green</v>
      </c>
      <c r="I19" s="98">
        <f>INDEX(TblLeaveWeight[Weight],MATCH(INDEX(TblAnnualLeaveType[[#All],[Weighting]],TblDatabase[[#This Row],[Leave ID]]),TblLeaveWeight[Leave weight],0))</f>
        <v>1</v>
      </c>
      <c r="J19" s="98">
        <f t="shared" si="1"/>
        <v>17</v>
      </c>
    </row>
    <row r="20" spans="2:10">
      <c r="B20" s="97">
        <v>2</v>
      </c>
      <c r="C20" s="98" t="str">
        <f>INDEX(TblEmployeeList[#All],MATCH(TblDatabase[ID],TblEmployeeList[[#All],[ID]],0),4)</f>
        <v>Brown Paul</v>
      </c>
      <c r="D20" s="99">
        <v>43164</v>
      </c>
      <c r="E20" s="98">
        <v>1</v>
      </c>
      <c r="F20" s="98" t="str">
        <f>INDEX(ListAnnualLeaveType,TblDatabase[[#This Row],[Leave ID]])</f>
        <v>Annual leave</v>
      </c>
      <c r="G20" s="98" t="str">
        <f>INDEX(TblAnnualLeaveType[[#All],[Category]],TblDatabase[[#This Row],[Leave ID]])</f>
        <v>Annual leave</v>
      </c>
      <c r="H20" s="98" t="str">
        <f>INDEX(ListAnnualLeaveColour,TblDatabase[[#This Row],[Leave ID]])</f>
        <v>Blue</v>
      </c>
      <c r="I20" s="98">
        <f>INDEX(TblLeaveWeight[Weight],MATCH(INDEX(TblAnnualLeaveType[[#All],[Weighting]],TblDatabase[[#This Row],[Leave ID]]),TblLeaveWeight[Leave weight],0))</f>
        <v>1</v>
      </c>
      <c r="J20" s="98">
        <f t="shared" si="1"/>
        <v>18</v>
      </c>
    </row>
    <row r="21" spans="2:10">
      <c r="B21" s="97">
        <v>2</v>
      </c>
      <c r="C21" s="98" t="str">
        <f>INDEX(TblEmployeeList[#All],MATCH(TblDatabase[ID],TblEmployeeList[[#All],[ID]],0),4)</f>
        <v>Brown Paul</v>
      </c>
      <c r="D21" s="99">
        <v>43165</v>
      </c>
      <c r="E21" s="98">
        <v>1</v>
      </c>
      <c r="F21" s="98" t="str">
        <f>INDEX(ListAnnualLeaveType,TblDatabase[[#This Row],[Leave ID]])</f>
        <v>Annual leave</v>
      </c>
      <c r="G21" s="98" t="str">
        <f>INDEX(TblAnnualLeaveType[[#All],[Category]],TblDatabase[[#This Row],[Leave ID]])</f>
        <v>Annual leave</v>
      </c>
      <c r="H21" s="98" t="str">
        <f>INDEX(ListAnnualLeaveColour,TblDatabase[[#This Row],[Leave ID]])</f>
        <v>Blue</v>
      </c>
      <c r="I21" s="98">
        <f>INDEX(TblLeaveWeight[Weight],MATCH(INDEX(TblAnnualLeaveType[[#All],[Weighting]],TblDatabase[[#This Row],[Leave ID]]),TblLeaveWeight[Leave weight],0))</f>
        <v>1</v>
      </c>
      <c r="J21" s="98">
        <f t="shared" si="1"/>
        <v>19</v>
      </c>
    </row>
    <row r="22" spans="2:10">
      <c r="B22" s="97">
        <v>2</v>
      </c>
      <c r="C22" s="98" t="str">
        <f>INDEX(TblEmployeeList[#All],MATCH(TblDatabase[ID],TblEmployeeList[[#All],[ID]],0),4)</f>
        <v>Brown Paul</v>
      </c>
      <c r="D22" s="99">
        <v>43166</v>
      </c>
      <c r="E22" s="98">
        <v>1</v>
      </c>
      <c r="F22" s="98" t="str">
        <f>INDEX(ListAnnualLeaveType,TblDatabase[[#This Row],[Leave ID]])</f>
        <v>Annual leave</v>
      </c>
      <c r="G22" s="98" t="str">
        <f>INDEX(TblAnnualLeaveType[[#All],[Category]],TblDatabase[[#This Row],[Leave ID]])</f>
        <v>Annual leave</v>
      </c>
      <c r="H22" s="98" t="str">
        <f>INDEX(ListAnnualLeaveColour,TblDatabase[[#This Row],[Leave ID]])</f>
        <v>Blue</v>
      </c>
      <c r="I22" s="98">
        <f>INDEX(TblLeaveWeight[Weight],MATCH(INDEX(TblAnnualLeaveType[[#All],[Weighting]],TblDatabase[[#This Row],[Leave ID]]),TblLeaveWeight[Leave weight],0))</f>
        <v>1</v>
      </c>
      <c r="J22" s="98">
        <f t="shared" si="1"/>
        <v>20</v>
      </c>
    </row>
    <row r="23" spans="2:10">
      <c r="B23" s="97">
        <v>2</v>
      </c>
      <c r="C23" s="98" t="str">
        <f>INDEX(TblEmployeeList[#All],MATCH(TblDatabase[ID],TblEmployeeList[[#All],[ID]],0),4)</f>
        <v>Brown Paul</v>
      </c>
      <c r="D23" s="99">
        <v>43160</v>
      </c>
      <c r="E23" s="98">
        <v>1</v>
      </c>
      <c r="F23" s="98" t="str">
        <f>INDEX(ListAnnualLeaveType,TblDatabase[[#This Row],[Leave ID]])</f>
        <v>Annual leave</v>
      </c>
      <c r="G23" s="98" t="str">
        <f>INDEX(TblAnnualLeaveType[[#All],[Category]],TblDatabase[[#This Row],[Leave ID]])</f>
        <v>Annual leave</v>
      </c>
      <c r="H23" s="98" t="str">
        <f>INDEX(ListAnnualLeaveColour,TblDatabase[[#This Row],[Leave ID]])</f>
        <v>Blue</v>
      </c>
      <c r="I23" s="98">
        <f>INDEX(TblLeaveWeight[Weight],MATCH(INDEX(TblAnnualLeaveType[[#All],[Weighting]],TblDatabase[[#This Row],[Leave ID]]),TblLeaveWeight[Leave weight],0))</f>
        <v>1</v>
      </c>
      <c r="J23" s="98">
        <f t="shared" si="1"/>
        <v>21</v>
      </c>
    </row>
    <row r="24" spans="2:10">
      <c r="B24" s="97">
        <v>2</v>
      </c>
      <c r="C24" s="98" t="str">
        <f>INDEX(TblEmployeeList[#All],MATCH(TblDatabase[ID],TblEmployeeList[[#All],[ID]],0),4)</f>
        <v>Brown Paul</v>
      </c>
      <c r="D24" s="99">
        <v>43161</v>
      </c>
      <c r="E24" s="98">
        <v>1</v>
      </c>
      <c r="F24" s="98" t="str">
        <f>INDEX(ListAnnualLeaveType,TblDatabase[[#This Row],[Leave ID]])</f>
        <v>Annual leave</v>
      </c>
      <c r="G24" s="98" t="str">
        <f>INDEX(TblAnnualLeaveType[[#All],[Category]],TblDatabase[[#This Row],[Leave ID]])</f>
        <v>Annual leave</v>
      </c>
      <c r="H24" s="98" t="str">
        <f>INDEX(ListAnnualLeaveColour,TblDatabase[[#This Row],[Leave ID]])</f>
        <v>Blue</v>
      </c>
      <c r="I24" s="98">
        <f>INDEX(TblLeaveWeight[Weight],MATCH(INDEX(TblAnnualLeaveType[[#All],[Weighting]],TblDatabase[[#This Row],[Leave ID]]),TblLeaveWeight[Leave weight],0))</f>
        <v>1</v>
      </c>
      <c r="J24" s="98">
        <f t="shared" si="1"/>
        <v>22</v>
      </c>
    </row>
    <row r="25" spans="2:10">
      <c r="B25" s="97">
        <v>2</v>
      </c>
      <c r="C25" s="98" t="str">
        <f>INDEX(TblEmployeeList[#All],MATCH(TblDatabase[ID],TblEmployeeList[[#All],[ID]],0),4)</f>
        <v>Brown Paul</v>
      </c>
      <c r="D25" s="99">
        <v>43207</v>
      </c>
      <c r="E25" s="98">
        <v>11</v>
      </c>
      <c r="F25" s="98" t="str">
        <f>INDEX(ListAnnualLeaveType,TblDatabase[[#This Row],[Leave ID]])</f>
        <v>Other leave</v>
      </c>
      <c r="G25" s="98" t="str">
        <f>INDEX(TblAnnualLeaveType[[#All],[Category]],TblDatabase[[#This Row],[Leave ID]])</f>
        <v>Unpaid leave</v>
      </c>
      <c r="H25" s="98" t="str">
        <f>INDEX(ListAnnualLeaveColour,TblDatabase[[#This Row],[Leave ID]])</f>
        <v>Grey</v>
      </c>
      <c r="I25" s="98">
        <f>INDEX(TblLeaveWeight[Weight],MATCH(INDEX(TblAnnualLeaveType[[#All],[Weighting]],TblDatabase[[#This Row],[Leave ID]]),TblLeaveWeight[Leave weight],0))</f>
        <v>1</v>
      </c>
      <c r="J25" s="98">
        <f t="shared" si="1"/>
        <v>23</v>
      </c>
    </row>
    <row r="26" spans="2:10">
      <c r="B26" s="97">
        <v>2</v>
      </c>
      <c r="C26" s="98" t="str">
        <f>INDEX(TblEmployeeList[#All],MATCH(TblDatabase[ID],TblEmployeeList[[#All],[ID]],0),4)</f>
        <v>Brown Paul</v>
      </c>
      <c r="D26" s="99">
        <v>43208</v>
      </c>
      <c r="E26" s="98">
        <v>11</v>
      </c>
      <c r="F26" s="98" t="str">
        <f>INDEX(ListAnnualLeaveType,TblDatabase[[#This Row],[Leave ID]])</f>
        <v>Other leave</v>
      </c>
      <c r="G26" s="98" t="str">
        <f>INDEX(TblAnnualLeaveType[[#All],[Category]],TblDatabase[[#This Row],[Leave ID]])</f>
        <v>Unpaid leave</v>
      </c>
      <c r="H26" s="98" t="str">
        <f>INDEX(ListAnnualLeaveColour,TblDatabase[[#This Row],[Leave ID]])</f>
        <v>Grey</v>
      </c>
      <c r="I26" s="98">
        <f>INDEX(TblLeaveWeight[Weight],MATCH(INDEX(TblAnnualLeaveType[[#All],[Weighting]],TblDatabase[[#This Row],[Leave ID]]),TblLeaveWeight[Leave weight],0))</f>
        <v>1</v>
      </c>
      <c r="J26" s="98">
        <f t="shared" si="1"/>
        <v>24</v>
      </c>
    </row>
    <row r="27" spans="2:10">
      <c r="B27" s="97">
        <v>2</v>
      </c>
      <c r="C27" s="98" t="str">
        <f>INDEX(TblEmployeeList[#All],MATCH(TblDatabase[ID],TblEmployeeList[[#All],[ID]],0),4)</f>
        <v>Brown Paul</v>
      </c>
      <c r="D27" s="99">
        <v>43209</v>
      </c>
      <c r="E27" s="98">
        <v>11</v>
      </c>
      <c r="F27" s="98" t="str">
        <f>INDEX(ListAnnualLeaveType,TblDatabase[[#This Row],[Leave ID]])</f>
        <v>Other leave</v>
      </c>
      <c r="G27" s="98" t="str">
        <f>INDEX(TblAnnualLeaveType[[#All],[Category]],TblDatabase[[#This Row],[Leave ID]])</f>
        <v>Unpaid leave</v>
      </c>
      <c r="H27" s="98" t="str">
        <f>INDEX(ListAnnualLeaveColour,TblDatabase[[#This Row],[Leave ID]])</f>
        <v>Grey</v>
      </c>
      <c r="I27" s="98">
        <f>INDEX(TblLeaveWeight[Weight],MATCH(INDEX(TblAnnualLeaveType[[#All],[Weighting]],TblDatabase[[#This Row],[Leave ID]]),TblLeaveWeight[Leave weight],0))</f>
        <v>1</v>
      </c>
      <c r="J27" s="98">
        <f t="shared" si="1"/>
        <v>25</v>
      </c>
    </row>
    <row r="28" spans="2:10">
      <c r="B28" s="97">
        <v>2</v>
      </c>
      <c r="C28" s="98" t="str">
        <f>INDEX(TblEmployeeList[#All],MATCH(TblDatabase[ID],TblEmployeeList[[#All],[ID]],0),4)</f>
        <v>Brown Paul</v>
      </c>
      <c r="D28" s="99">
        <v>43210</v>
      </c>
      <c r="E28" s="98">
        <v>11</v>
      </c>
      <c r="F28" s="98" t="str">
        <f>INDEX(ListAnnualLeaveType,TblDatabase[[#This Row],[Leave ID]])</f>
        <v>Other leave</v>
      </c>
      <c r="G28" s="98" t="str">
        <f>INDEX(TblAnnualLeaveType[[#All],[Category]],TblDatabase[[#This Row],[Leave ID]])</f>
        <v>Unpaid leave</v>
      </c>
      <c r="H28" s="98" t="str">
        <f>INDEX(ListAnnualLeaveColour,TblDatabase[[#This Row],[Leave ID]])</f>
        <v>Grey</v>
      </c>
      <c r="I28" s="98">
        <f>INDEX(TblLeaveWeight[Weight],MATCH(INDEX(TblAnnualLeaveType[[#All],[Weighting]],TblDatabase[[#This Row],[Leave ID]]),TblLeaveWeight[Leave weight],0))</f>
        <v>1</v>
      </c>
      <c r="J28" s="98">
        <f t="shared" si="1"/>
        <v>26</v>
      </c>
    </row>
    <row r="29" spans="2:10">
      <c r="B29" s="97">
        <v>2</v>
      </c>
      <c r="C29" s="98" t="str">
        <f>INDEX(TblEmployeeList[#All],MATCH(TblDatabase[ID],TblEmployeeList[[#All],[ID]],0),4)</f>
        <v>Brown Paul</v>
      </c>
      <c r="D29" s="99">
        <v>43206</v>
      </c>
      <c r="E29" s="98">
        <v>11</v>
      </c>
      <c r="F29" s="98" t="str">
        <f>INDEX(ListAnnualLeaveType,TblDatabase[[#This Row],[Leave ID]])</f>
        <v>Other leave</v>
      </c>
      <c r="G29" s="98" t="str">
        <f>INDEX(TblAnnualLeaveType[[#All],[Category]],TblDatabase[[#This Row],[Leave ID]])</f>
        <v>Unpaid leave</v>
      </c>
      <c r="H29" s="98" t="str">
        <f>INDEX(ListAnnualLeaveColour,TblDatabase[[#This Row],[Leave ID]])</f>
        <v>Grey</v>
      </c>
      <c r="I29" s="98">
        <f>INDEX(TblLeaveWeight[Weight],MATCH(INDEX(TblAnnualLeaveType[[#All],[Weighting]],TblDatabase[[#This Row],[Leave ID]]),TblLeaveWeight[Leave weight],0))</f>
        <v>1</v>
      </c>
      <c r="J29" s="98">
        <f t="shared" si="1"/>
        <v>27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N22"/>
  <sheetViews>
    <sheetView showGridLines="0" showRowColHeaders="0" zoomScaleNormal="100" workbookViewId="0">
      <selection activeCell="C5" sqref="C5"/>
    </sheetView>
  </sheetViews>
  <sheetFormatPr defaultColWidth="4.7109375" defaultRowHeight="17.100000000000001" customHeight="1"/>
  <cols>
    <col min="1" max="2" width="5.42578125" style="35" customWidth="1"/>
    <col min="3" max="4" width="15.85546875" style="35" customWidth="1"/>
    <col min="5" max="5" width="8.7109375" style="35" hidden="1" customWidth="1"/>
    <col min="6" max="6" width="23" style="35" hidden="1" customWidth="1"/>
    <col min="7" max="7" width="17.85546875" style="35" customWidth="1"/>
    <col min="8" max="9" width="14.28515625" style="35" customWidth="1"/>
    <col min="10" max="10" width="4.7109375" style="63"/>
    <col min="11" max="11" width="4.7109375" style="35"/>
    <col min="12" max="12" width="14.7109375" style="35" customWidth="1"/>
    <col min="13" max="13" width="26.7109375" style="35" customWidth="1"/>
    <col min="14" max="14" width="4.7109375" style="84"/>
    <col min="15" max="16384" width="4.7109375" style="85"/>
  </cols>
  <sheetData>
    <row r="2" spans="1:14" ht="17.100000000000001" customHeight="1">
      <c r="C2" s="227" t="str">
        <f>UPPER(Settings!M8)&amp;" LIST"</f>
        <v>EMPLOYEE LIST</v>
      </c>
      <c r="D2" s="228"/>
      <c r="E2" s="228"/>
      <c r="F2" s="228"/>
      <c r="G2" s="228"/>
      <c r="H2" s="228"/>
      <c r="I2" s="229"/>
      <c r="L2" s="227" t="s">
        <v>43</v>
      </c>
      <c r="M2" s="229"/>
    </row>
    <row r="3" spans="1:14" ht="17.100000000000001" customHeight="1">
      <c r="C3" s="225" t="s">
        <v>20</v>
      </c>
      <c r="D3" s="234" t="s">
        <v>21</v>
      </c>
      <c r="E3" s="234" t="s">
        <v>77</v>
      </c>
      <c r="F3" s="230" t="s">
        <v>51</v>
      </c>
      <c r="G3" s="234" t="str">
        <f>Settings!$M$9</f>
        <v>Department</v>
      </c>
      <c r="H3" s="230" t="str">
        <f>Settings!M7&amp;" entitlement"</f>
        <v>Annual leave entitlement</v>
      </c>
      <c r="I3" s="232" t="str">
        <f>Settings!M7&amp;" carried over"</f>
        <v>Annual leave carried over</v>
      </c>
      <c r="L3" s="225" t="s">
        <v>45</v>
      </c>
      <c r="M3" s="236" t="s">
        <v>44</v>
      </c>
    </row>
    <row r="4" spans="1:14" ht="17.100000000000001" customHeight="1">
      <c r="C4" s="226"/>
      <c r="D4" s="235"/>
      <c r="E4" s="235"/>
      <c r="F4" s="231"/>
      <c r="G4" s="235"/>
      <c r="H4" s="231"/>
      <c r="I4" s="233"/>
      <c r="L4" s="226"/>
      <c r="M4" s="237"/>
    </row>
    <row r="5" spans="1:14" ht="17.100000000000001" customHeight="1">
      <c r="A5" s="224" t="s">
        <v>137</v>
      </c>
      <c r="B5" s="224"/>
      <c r="C5" s="64"/>
      <c r="D5" s="65"/>
      <c r="E5" s="90"/>
      <c r="F5" s="90"/>
      <c r="G5" s="65"/>
      <c r="H5" s="66"/>
      <c r="I5" s="67"/>
      <c r="L5" s="86"/>
      <c r="M5" s="87"/>
    </row>
    <row r="6" spans="1:14" ht="17.100000000000001" customHeight="1">
      <c r="A6" s="223" t="s">
        <v>138</v>
      </c>
      <c r="B6" s="223"/>
      <c r="C6" s="58" t="s">
        <v>133</v>
      </c>
      <c r="D6" s="58" t="s">
        <v>120</v>
      </c>
      <c r="E6" s="91">
        <v>6</v>
      </c>
      <c r="F6" s="92" t="str">
        <f>CHOOSE(MATCH(Settings!$M$11,Settings!$AB$5:$AB$7,0),TblEmployeeList[[#This Row],[Name]]&amp;" "&amp;TblEmployeeList[[#This Row],[Surname]],TblEmployeeList[[#This Row],[Surname]]&amp;" "&amp;TblEmployeeList[[#This Row],[Name]],TblEmployeeList[[#This Row],[Surname]]&amp;", "&amp;TblEmployeeList[[#This Row],[Name]])</f>
        <v>Black Alan</v>
      </c>
      <c r="G6" s="58" t="s">
        <v>119</v>
      </c>
      <c r="H6" s="59">
        <v>24</v>
      </c>
      <c r="I6" s="59">
        <v>-2</v>
      </c>
      <c r="L6" s="88">
        <v>43825</v>
      </c>
      <c r="M6" s="58" t="s">
        <v>46</v>
      </c>
      <c r="N6" s="63"/>
    </row>
    <row r="7" spans="1:14" ht="17.100000000000001" customHeight="1">
      <c r="A7" s="223"/>
      <c r="B7" s="223"/>
      <c r="C7" s="56" t="s">
        <v>132</v>
      </c>
      <c r="D7" s="56" t="s">
        <v>130</v>
      </c>
      <c r="E7" s="93">
        <v>2</v>
      </c>
      <c r="F7" s="94" t="str">
        <f>CHOOSE(MATCH(Settings!$M$11,Settings!$AB$5:$AB$7,0),TblEmployeeList[[#This Row],[Name]]&amp;" "&amp;TblEmployeeList[[#This Row],[Surname]],TblEmployeeList[[#This Row],[Surname]]&amp;" "&amp;TblEmployeeList[[#This Row],[Name]],TblEmployeeList[[#This Row],[Surname]]&amp;", "&amp;TblEmployeeList[[#This Row],[Name]])</f>
        <v>Brown Paul</v>
      </c>
      <c r="G7" s="56" t="s">
        <v>24</v>
      </c>
      <c r="H7" s="57">
        <v>24</v>
      </c>
      <c r="I7" s="57">
        <v>3</v>
      </c>
      <c r="J7" s="63" t="s">
        <v>105</v>
      </c>
      <c r="L7" s="88">
        <v>43824</v>
      </c>
      <c r="M7" s="58" t="s">
        <v>110</v>
      </c>
      <c r="N7" s="63" t="s">
        <v>105</v>
      </c>
    </row>
    <row r="8" spans="1:14" ht="17.100000000000001" customHeight="1">
      <c r="C8" s="58" t="s">
        <v>135</v>
      </c>
      <c r="D8" s="58" t="s">
        <v>42</v>
      </c>
      <c r="E8" s="91">
        <v>8</v>
      </c>
      <c r="F8" s="92" t="str">
        <f>CHOOSE(MATCH(Settings!$M$11,Settings!$AB$5:$AB$7,0),TblEmployeeList[[#This Row],[Name]]&amp;" "&amp;TblEmployeeList[[#This Row],[Surname]],TblEmployeeList[[#This Row],[Surname]]&amp;" "&amp;TblEmployeeList[[#This Row],[Name]],TblEmployeeList[[#This Row],[Surname]]&amp;", "&amp;TblEmployeeList[[#This Row],[Name]])</f>
        <v>Grey Jessica</v>
      </c>
      <c r="G8" s="58" t="s">
        <v>24</v>
      </c>
      <c r="H8" s="59">
        <v>20</v>
      </c>
      <c r="I8" s="59">
        <v>0</v>
      </c>
      <c r="J8" s="63" t="s">
        <v>105</v>
      </c>
      <c r="L8" s="88">
        <v>43703</v>
      </c>
      <c r="M8" s="58" t="s">
        <v>109</v>
      </c>
      <c r="N8" s="84" t="s">
        <v>105</v>
      </c>
    </row>
    <row r="9" spans="1:14" ht="17.100000000000001" customHeight="1">
      <c r="C9" s="58" t="s">
        <v>134</v>
      </c>
      <c r="D9" s="58" t="s">
        <v>131</v>
      </c>
      <c r="E9" s="91">
        <v>23</v>
      </c>
      <c r="F9" s="92" t="str">
        <f>CHOOSE(MATCH(Settings!$M$11,Settings!$AB$5:$AB$7,0),TblEmployeeList[[#This Row],[Name]]&amp;" "&amp;TblEmployeeList[[#This Row],[Surname]],TblEmployeeList[[#This Row],[Surname]]&amp;" "&amp;TblEmployeeList[[#This Row],[Name]],TblEmployeeList[[#This Row],[Surname]]&amp;", "&amp;TblEmployeeList[[#This Row],[Name]])</f>
        <v>White Rob</v>
      </c>
      <c r="G9" s="58" t="s">
        <v>24</v>
      </c>
      <c r="H9" s="59">
        <v>20</v>
      </c>
      <c r="I9" s="59">
        <v>1</v>
      </c>
      <c r="J9" s="63" t="s">
        <v>105</v>
      </c>
      <c r="L9" s="88">
        <v>43612</v>
      </c>
      <c r="M9" s="58" t="s">
        <v>108</v>
      </c>
      <c r="N9" s="84" t="s">
        <v>105</v>
      </c>
    </row>
    <row r="10" spans="1:14" ht="17.100000000000001" customHeight="1">
      <c r="L10" s="88">
        <v>43591</v>
      </c>
      <c r="M10" s="58" t="s">
        <v>107</v>
      </c>
      <c r="N10" s="84" t="s">
        <v>105</v>
      </c>
    </row>
    <row r="11" spans="1:14" ht="17.100000000000001" customHeight="1">
      <c r="L11" s="88">
        <v>43577</v>
      </c>
      <c r="M11" s="58" t="s">
        <v>49</v>
      </c>
      <c r="N11" s="84" t="s">
        <v>105</v>
      </c>
    </row>
    <row r="12" spans="1:14" ht="17.100000000000001" customHeight="1">
      <c r="L12" s="88">
        <v>43574</v>
      </c>
      <c r="M12" s="58" t="s">
        <v>48</v>
      </c>
      <c r="N12" s="84" t="s">
        <v>105</v>
      </c>
    </row>
    <row r="13" spans="1:14" ht="17.100000000000001" customHeight="1">
      <c r="L13" s="88">
        <v>43466</v>
      </c>
      <c r="M13" s="58" t="s">
        <v>47</v>
      </c>
      <c r="N13" s="84" t="s">
        <v>105</v>
      </c>
    </row>
    <row r="14" spans="1:14" ht="17.100000000000001" customHeight="1">
      <c r="L14" s="88">
        <v>43460</v>
      </c>
      <c r="M14" s="58" t="s">
        <v>110</v>
      </c>
      <c r="N14" s="84" t="s">
        <v>105</v>
      </c>
    </row>
    <row r="15" spans="1:14" ht="17.100000000000001" customHeight="1">
      <c r="L15" s="88">
        <v>43459</v>
      </c>
      <c r="M15" s="58" t="s">
        <v>46</v>
      </c>
      <c r="N15" s="84" t="s">
        <v>105</v>
      </c>
    </row>
    <row r="16" spans="1:14" ht="17.100000000000001" customHeight="1">
      <c r="L16" s="88">
        <v>43339</v>
      </c>
      <c r="M16" s="58" t="s">
        <v>109</v>
      </c>
      <c r="N16" s="84" t="s">
        <v>105</v>
      </c>
    </row>
    <row r="17" spans="1:14" ht="17.100000000000001" customHeight="1">
      <c r="A17" s="24"/>
      <c r="K17" s="24"/>
      <c r="L17" s="88">
        <v>43248</v>
      </c>
      <c r="M17" s="58" t="s">
        <v>108</v>
      </c>
      <c r="N17" s="84" t="s">
        <v>105</v>
      </c>
    </row>
    <row r="18" spans="1:14" ht="17.100000000000001" customHeight="1">
      <c r="A18" s="24"/>
      <c r="K18" s="24"/>
      <c r="L18" s="88">
        <v>43227</v>
      </c>
      <c r="M18" s="58" t="s">
        <v>107</v>
      </c>
      <c r="N18" s="84" t="s">
        <v>105</v>
      </c>
    </row>
    <row r="19" spans="1:14" ht="17.100000000000001" customHeight="1">
      <c r="L19" s="89">
        <v>43192</v>
      </c>
      <c r="M19" s="56" t="s">
        <v>49</v>
      </c>
      <c r="N19" s="84" t="s">
        <v>105</v>
      </c>
    </row>
    <row r="20" spans="1:14" ht="17.100000000000001" customHeight="1">
      <c r="L20" s="88">
        <v>43189</v>
      </c>
      <c r="M20" s="58" t="s">
        <v>48</v>
      </c>
      <c r="N20" s="84" t="s">
        <v>105</v>
      </c>
    </row>
    <row r="21" spans="1:14" ht="17.100000000000001" customHeight="1">
      <c r="L21" s="88">
        <v>43101</v>
      </c>
      <c r="M21" s="58" t="s">
        <v>47</v>
      </c>
      <c r="N21" s="84" t="s">
        <v>105</v>
      </c>
    </row>
    <row r="22" spans="1:14" ht="17.100000000000001" customHeight="1">
      <c r="M22" s="84"/>
      <c r="N22" s="85"/>
    </row>
  </sheetData>
  <mergeCells count="13">
    <mergeCell ref="M3:M4"/>
    <mergeCell ref="L2:M2"/>
    <mergeCell ref="D3:D4"/>
    <mergeCell ref="F3:F4"/>
    <mergeCell ref="E3:E4"/>
    <mergeCell ref="A6:B7"/>
    <mergeCell ref="A5:B5"/>
    <mergeCell ref="L3:L4"/>
    <mergeCell ref="C2:I2"/>
    <mergeCell ref="H3:H4"/>
    <mergeCell ref="I3:I4"/>
    <mergeCell ref="G3:G4"/>
    <mergeCell ref="C3:C4"/>
  </mergeCells>
  <pageMargins left="0.7" right="0.7" top="0.75" bottom="0.75" header="0.3" footer="0.3"/>
  <pageSetup scale="62" orientation="portrait" r:id="rId1"/>
  <drawing r:id="rId2"/>
  <tableParts count="2">
    <tablePart r:id="rId3"/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A2:AT41"/>
  <sheetViews>
    <sheetView showGridLines="0" showRowColHeaders="0" showRuler="0" zoomScaleNormal="100" zoomScaleSheetLayoutView="100" zoomScalePageLayoutView="115" workbookViewId="0">
      <selection activeCell="B2" sqref="B2:F2"/>
    </sheetView>
  </sheetViews>
  <sheetFormatPr defaultColWidth="4.7109375" defaultRowHeight="17.100000000000001" customHeight="1"/>
  <cols>
    <col min="1" max="1" width="3.42578125" style="35" customWidth="1"/>
    <col min="2" max="2" width="23.7109375" style="35" customWidth="1"/>
    <col min="3" max="3" width="8.140625" style="35" hidden="1" customWidth="1"/>
    <col min="4" max="4" width="17.140625" style="35" customWidth="1"/>
    <col min="5" max="5" width="16.5703125" style="35" customWidth="1"/>
    <col min="6" max="6" width="12" style="35" customWidth="1"/>
    <col min="7" max="7" width="4.7109375" style="35"/>
    <col min="8" max="12" width="6.28515625" style="35" customWidth="1"/>
    <col min="13" max="17" width="5.140625" style="35" customWidth="1"/>
    <col min="18" max="18" width="4.7109375" style="35"/>
    <col min="19" max="25" width="4.7109375" style="35" hidden="1" customWidth="1"/>
    <col min="26" max="27" width="8.42578125" style="35" hidden="1" customWidth="1"/>
    <col min="28" max="28" width="16.5703125" style="35" hidden="1" customWidth="1"/>
    <col min="29" max="29" width="13" style="35" hidden="1" customWidth="1"/>
    <col min="30" max="37" width="11.140625" style="35" hidden="1" customWidth="1"/>
    <col min="38" max="38" width="12.5703125" style="35" hidden="1" customWidth="1"/>
    <col min="39" max="39" width="11.85546875" style="35" hidden="1" customWidth="1"/>
    <col min="40" max="40" width="8" style="35" hidden="1" customWidth="1"/>
    <col min="41" max="41" width="18.28515625" style="35" hidden="1" customWidth="1"/>
    <col min="42" max="42" width="4.7109375" style="35"/>
    <col min="43" max="45" width="4.7109375" style="40"/>
    <col min="46" max="46" width="4.7109375" style="41"/>
    <col min="47" max="16384" width="4.7109375" style="24"/>
  </cols>
  <sheetData>
    <row r="2" spans="2:46" ht="17.100000000000001" customHeight="1">
      <c r="B2" s="227" t="str">
        <f>UPPER(M7)&amp;" TYPE"</f>
        <v>ANNUAL LEAVE TYPE</v>
      </c>
      <c r="C2" s="228"/>
      <c r="D2" s="228"/>
      <c r="E2" s="228"/>
      <c r="F2" s="229"/>
      <c r="H2" s="227" t="s">
        <v>18</v>
      </c>
      <c r="I2" s="228"/>
      <c r="J2" s="228"/>
      <c r="K2" s="228"/>
      <c r="L2" s="228"/>
      <c r="M2" s="228"/>
      <c r="N2" s="228"/>
      <c r="O2" s="228"/>
      <c r="P2" s="228"/>
      <c r="Q2" s="229"/>
      <c r="AN2" s="24"/>
      <c r="AO2" s="102" t="s">
        <v>125</v>
      </c>
      <c r="AP2" s="24"/>
      <c r="AQ2" s="24"/>
      <c r="AS2" s="24"/>
      <c r="AT2" s="24"/>
    </row>
    <row r="3" spans="2:46" ht="17.100000000000001" customHeight="1">
      <c r="B3" s="225" t="s">
        <v>25</v>
      </c>
      <c r="C3" s="230" t="s">
        <v>77</v>
      </c>
      <c r="D3" s="230" t="s">
        <v>65</v>
      </c>
      <c r="E3" s="234" t="s">
        <v>31</v>
      </c>
      <c r="F3" s="236" t="s">
        <v>30</v>
      </c>
      <c r="H3" s="242" t="str">
        <f>IF($M$8=$AG$8,"Organization name:","Company name:")</f>
        <v>Company name:</v>
      </c>
      <c r="I3" s="243"/>
      <c r="J3" s="243"/>
      <c r="K3" s="243"/>
      <c r="L3" s="243"/>
      <c r="M3" s="207" t="s">
        <v>19</v>
      </c>
      <c r="N3" s="207"/>
      <c r="O3" s="207"/>
      <c r="P3" s="207"/>
      <c r="Q3" s="208"/>
      <c r="AN3" s="24"/>
      <c r="AO3" s="24">
        <f>MATCH($M$12,ListStatistics,0)</f>
        <v>2</v>
      </c>
      <c r="AP3" s="24"/>
      <c r="AQ3" s="24"/>
      <c r="AS3" s="24"/>
      <c r="AT3" s="24"/>
    </row>
    <row r="4" spans="2:46" ht="17.100000000000001" customHeight="1">
      <c r="B4" s="226"/>
      <c r="C4" s="231"/>
      <c r="D4" s="231"/>
      <c r="E4" s="235"/>
      <c r="F4" s="237"/>
      <c r="H4" s="244" t="s">
        <v>97</v>
      </c>
      <c r="I4" s="245"/>
      <c r="J4" s="245"/>
      <c r="K4" s="245"/>
      <c r="L4" s="245"/>
      <c r="M4" s="250">
        <v>2018</v>
      </c>
      <c r="N4" s="250"/>
      <c r="O4" s="250"/>
      <c r="P4" s="250"/>
      <c r="Q4" s="251"/>
      <c r="R4" s="24"/>
      <c r="S4" s="24"/>
      <c r="T4" s="24"/>
      <c r="U4" s="24"/>
      <c r="V4" s="24"/>
      <c r="W4" s="24"/>
      <c r="X4" s="24"/>
      <c r="Y4" s="24"/>
      <c r="Z4" s="44" t="s">
        <v>96</v>
      </c>
      <c r="AA4" s="44"/>
      <c r="AB4" s="34" t="s">
        <v>99</v>
      </c>
      <c r="AC4" s="34" t="s">
        <v>102</v>
      </c>
      <c r="AD4" s="36" t="s">
        <v>1</v>
      </c>
      <c r="AE4" s="36" t="s">
        <v>2</v>
      </c>
      <c r="AF4" s="36" t="s">
        <v>11</v>
      </c>
      <c r="AG4" s="36" t="s">
        <v>14</v>
      </c>
      <c r="AH4" s="36" t="s">
        <v>23</v>
      </c>
      <c r="AI4" s="36" t="s">
        <v>29</v>
      </c>
      <c r="AJ4" s="36" t="s">
        <v>26</v>
      </c>
      <c r="AK4" s="34" t="s">
        <v>86</v>
      </c>
      <c r="AL4" s="36" t="s">
        <v>65</v>
      </c>
      <c r="AM4" s="36" t="s">
        <v>64</v>
      </c>
      <c r="AN4" s="36" t="s">
        <v>31</v>
      </c>
      <c r="AO4" s="34" t="s">
        <v>121</v>
      </c>
      <c r="AQ4" s="24"/>
      <c r="AS4" s="24"/>
      <c r="AT4" s="24"/>
    </row>
    <row r="5" spans="2:46" ht="17.100000000000001" customHeight="1">
      <c r="B5" s="56" t="str">
        <f>$M$18</f>
        <v>Annual leave</v>
      </c>
      <c r="C5" s="95">
        <v>1</v>
      </c>
      <c r="D5" s="56" t="str">
        <f>M18</f>
        <v>Annual leave</v>
      </c>
      <c r="E5" s="56" t="s">
        <v>38</v>
      </c>
      <c r="F5" s="56" t="s">
        <v>27</v>
      </c>
      <c r="H5" s="244" t="s">
        <v>3</v>
      </c>
      <c r="I5" s="245"/>
      <c r="J5" s="245"/>
      <c r="K5" s="245"/>
      <c r="L5" s="245"/>
      <c r="M5" s="250" t="s">
        <v>7</v>
      </c>
      <c r="N5" s="250"/>
      <c r="O5" s="250"/>
      <c r="P5" s="250"/>
      <c r="Q5" s="251"/>
      <c r="R5" s="24"/>
      <c r="S5" s="24"/>
      <c r="T5" s="24"/>
      <c r="U5" s="24"/>
      <c r="V5" s="24"/>
      <c r="W5" s="24"/>
      <c r="X5" s="24"/>
      <c r="Y5" s="24"/>
      <c r="Z5" s="100">
        <v>2018</v>
      </c>
      <c r="AA5" s="45"/>
      <c r="AB5" s="34" t="s">
        <v>98</v>
      </c>
      <c r="AC5" s="34" t="s">
        <v>104</v>
      </c>
      <c r="AD5" s="36" t="s">
        <v>7</v>
      </c>
      <c r="AE5" s="36" t="s">
        <v>9</v>
      </c>
      <c r="AF5" s="36" t="s">
        <v>12</v>
      </c>
      <c r="AG5" s="37" t="s">
        <v>139</v>
      </c>
      <c r="AH5" s="36" t="s">
        <v>22</v>
      </c>
      <c r="AI5" s="36" t="s">
        <v>27</v>
      </c>
      <c r="AJ5" s="36">
        <v>1</v>
      </c>
      <c r="AK5" s="34" t="s">
        <v>87</v>
      </c>
      <c r="AL5" s="36" t="str">
        <f>$M$18</f>
        <v>Annual leave</v>
      </c>
      <c r="AM5" s="36" t="s">
        <v>38</v>
      </c>
      <c r="AN5" s="72"/>
      <c r="AO5" s="96" t="s">
        <v>127</v>
      </c>
      <c r="AQ5" s="24"/>
      <c r="AS5" s="24"/>
      <c r="AT5" s="24"/>
    </row>
    <row r="6" spans="2:46" ht="17.100000000000001" customHeight="1">
      <c r="B6" s="56" t="str">
        <f>$M$18&amp;" (half day)"</f>
        <v>Annual leave (half day)</v>
      </c>
      <c r="C6" s="95">
        <v>2</v>
      </c>
      <c r="D6" s="56" t="str">
        <f>M18</f>
        <v>Annual leave</v>
      </c>
      <c r="E6" s="56" t="s">
        <v>112</v>
      </c>
      <c r="F6" s="56" t="s">
        <v>28</v>
      </c>
      <c r="H6" s="244" t="s">
        <v>4</v>
      </c>
      <c r="I6" s="245"/>
      <c r="J6" s="245"/>
      <c r="K6" s="245"/>
      <c r="L6" s="245"/>
      <c r="M6" s="250" t="s">
        <v>10</v>
      </c>
      <c r="N6" s="250"/>
      <c r="O6" s="250"/>
      <c r="P6" s="250"/>
      <c r="Q6" s="251"/>
      <c r="R6" s="24"/>
      <c r="S6" s="24"/>
      <c r="T6" s="24"/>
      <c r="U6" s="24"/>
      <c r="V6" s="24"/>
      <c r="W6" s="24"/>
      <c r="X6" s="24"/>
      <c r="Y6" s="24"/>
      <c r="Z6" s="44" t="s">
        <v>126</v>
      </c>
      <c r="AA6" s="24"/>
      <c r="AB6" s="34" t="s">
        <v>100</v>
      </c>
      <c r="AC6" s="34" t="s">
        <v>103</v>
      </c>
      <c r="AD6" s="36" t="s">
        <v>54</v>
      </c>
      <c r="AE6" s="36" t="s">
        <v>10</v>
      </c>
      <c r="AF6" s="36" t="s">
        <v>13</v>
      </c>
      <c r="AG6" s="36" t="s">
        <v>15</v>
      </c>
      <c r="AH6" s="36" t="s">
        <v>23</v>
      </c>
      <c r="AI6" s="36" t="s">
        <v>28</v>
      </c>
      <c r="AJ6" s="36">
        <v>0.5</v>
      </c>
      <c r="AK6" s="34" t="s">
        <v>88</v>
      </c>
      <c r="AL6" s="37" t="str">
        <f>$M$19</f>
        <v>Sick leave</v>
      </c>
      <c r="AM6" s="36" t="s">
        <v>112</v>
      </c>
      <c r="AN6" s="76"/>
      <c r="AO6" s="34" t="s">
        <v>128</v>
      </c>
      <c r="AQ6" s="24"/>
      <c r="AS6" s="24"/>
      <c r="AT6" s="24"/>
    </row>
    <row r="7" spans="2:46" ht="17.100000000000001" customHeight="1">
      <c r="B7" s="56" t="s">
        <v>32</v>
      </c>
      <c r="C7" s="95">
        <v>3</v>
      </c>
      <c r="D7" s="56" t="s">
        <v>32</v>
      </c>
      <c r="E7" s="56" t="s">
        <v>37</v>
      </c>
      <c r="F7" s="56" t="s">
        <v>27</v>
      </c>
      <c r="H7" s="244" t="s">
        <v>5</v>
      </c>
      <c r="I7" s="245"/>
      <c r="J7" s="245"/>
      <c r="K7" s="245"/>
      <c r="L7" s="245"/>
      <c r="M7" s="250" t="s">
        <v>12</v>
      </c>
      <c r="N7" s="250"/>
      <c r="O7" s="250"/>
      <c r="P7" s="250"/>
      <c r="Q7" s="251"/>
      <c r="R7" s="24"/>
      <c r="S7" s="24"/>
      <c r="T7" s="24"/>
      <c r="U7" s="24"/>
      <c r="V7" s="24"/>
      <c r="W7" s="24"/>
      <c r="X7" s="24"/>
      <c r="Y7" s="24"/>
      <c r="Z7" s="100">
        <v>2</v>
      </c>
      <c r="AA7" s="24"/>
      <c r="AB7" s="34" t="s">
        <v>101</v>
      </c>
      <c r="AC7" s="24"/>
      <c r="AD7" s="36" t="s">
        <v>55</v>
      </c>
      <c r="AG7" s="36" t="s">
        <v>16</v>
      </c>
      <c r="AH7" s="37" t="s">
        <v>83</v>
      </c>
      <c r="AK7" s="34" t="s">
        <v>89</v>
      </c>
      <c r="AL7" s="37" t="str">
        <f>$M$20</f>
        <v>Paid leave</v>
      </c>
      <c r="AM7" s="36" t="s">
        <v>39</v>
      </c>
      <c r="AN7" s="38"/>
      <c r="AO7" s="34" t="s">
        <v>123</v>
      </c>
      <c r="AQ7" s="24"/>
      <c r="AS7" s="24"/>
      <c r="AT7" s="24"/>
    </row>
    <row r="8" spans="2:46" ht="17.100000000000001" customHeight="1">
      <c r="B8" s="56" t="s">
        <v>70</v>
      </c>
      <c r="C8" s="95">
        <v>4</v>
      </c>
      <c r="D8" s="56" t="s">
        <v>32</v>
      </c>
      <c r="E8" s="56" t="s">
        <v>117</v>
      </c>
      <c r="F8" s="56" t="s">
        <v>28</v>
      </c>
      <c r="H8" s="244" t="s">
        <v>6</v>
      </c>
      <c r="I8" s="245"/>
      <c r="J8" s="245"/>
      <c r="K8" s="245"/>
      <c r="L8" s="245"/>
      <c r="M8" s="250" t="s">
        <v>15</v>
      </c>
      <c r="N8" s="250"/>
      <c r="O8" s="250"/>
      <c r="P8" s="250"/>
      <c r="Q8" s="251"/>
      <c r="R8" s="24"/>
      <c r="S8" s="24"/>
      <c r="T8" s="24"/>
      <c r="U8" s="24"/>
      <c r="V8" s="24"/>
      <c r="W8" s="24"/>
      <c r="X8" s="24"/>
      <c r="Y8" s="24"/>
      <c r="Z8" s="44" t="s">
        <v>145</v>
      </c>
      <c r="AA8" s="24"/>
      <c r="AB8" s="24"/>
      <c r="AC8" s="24"/>
      <c r="AD8" s="36" t="s">
        <v>8</v>
      </c>
      <c r="AG8" s="37" t="s">
        <v>17</v>
      </c>
      <c r="AK8" s="34" t="s">
        <v>90</v>
      </c>
      <c r="AL8" s="36" t="str">
        <f>$M$21</f>
        <v>Unpaid leave</v>
      </c>
      <c r="AM8" s="36" t="s">
        <v>113</v>
      </c>
      <c r="AN8" s="77"/>
      <c r="AQ8" s="24"/>
      <c r="AS8" s="24"/>
      <c r="AT8" s="24"/>
    </row>
    <row r="9" spans="2:46" ht="17.100000000000001" customHeight="1">
      <c r="B9" s="56" t="s">
        <v>33</v>
      </c>
      <c r="C9" s="95">
        <v>5</v>
      </c>
      <c r="D9" s="56" t="s">
        <v>33</v>
      </c>
      <c r="E9" s="56" t="s">
        <v>41</v>
      </c>
      <c r="F9" s="56" t="s">
        <v>27</v>
      </c>
      <c r="H9" s="244" t="str">
        <f>M8&amp;" belong to:"</f>
        <v>Employee belong to:</v>
      </c>
      <c r="I9" s="245"/>
      <c r="J9" s="245"/>
      <c r="K9" s="245"/>
      <c r="L9" s="245"/>
      <c r="M9" s="250" t="s">
        <v>22</v>
      </c>
      <c r="N9" s="250"/>
      <c r="O9" s="250"/>
      <c r="P9" s="250"/>
      <c r="Q9" s="251"/>
      <c r="R9" s="24"/>
      <c r="S9" s="24"/>
      <c r="T9" s="24"/>
      <c r="U9" s="24"/>
      <c r="V9" s="24"/>
      <c r="W9" s="24"/>
      <c r="X9" s="24"/>
      <c r="Y9" s="24"/>
      <c r="Z9" s="100">
        <v>1</v>
      </c>
      <c r="AA9" s="24"/>
      <c r="AB9" s="24"/>
      <c r="AC9" s="24"/>
      <c r="AD9" s="36" t="s">
        <v>56</v>
      </c>
      <c r="AL9" s="37" t="str">
        <f>$M$22</f>
        <v>Training</v>
      </c>
      <c r="AM9" s="36" t="s">
        <v>42</v>
      </c>
      <c r="AN9" s="39"/>
      <c r="AQ9" s="24"/>
      <c r="AS9" s="24"/>
      <c r="AT9" s="24"/>
    </row>
    <row r="10" spans="2:46" ht="17.100000000000001" customHeight="1">
      <c r="B10" s="56" t="s">
        <v>71</v>
      </c>
      <c r="C10" s="95">
        <v>6</v>
      </c>
      <c r="D10" s="56" t="s">
        <v>33</v>
      </c>
      <c r="E10" s="56" t="s">
        <v>118</v>
      </c>
      <c r="F10" s="56" t="s">
        <v>28</v>
      </c>
      <c r="H10" s="244" t="str">
        <f>"Sort "&amp;LOWER($M$8)&amp;" names by:"</f>
        <v>Sort employee names by:</v>
      </c>
      <c r="I10" s="245"/>
      <c r="J10" s="245"/>
      <c r="K10" s="245"/>
      <c r="L10" s="245"/>
      <c r="M10" s="250" t="s">
        <v>103</v>
      </c>
      <c r="N10" s="250"/>
      <c r="O10" s="250"/>
      <c r="P10" s="250"/>
      <c r="Q10" s="251"/>
      <c r="Z10" s="44" t="s">
        <v>146</v>
      </c>
      <c r="AD10" s="36" t="s">
        <v>57</v>
      </c>
      <c r="AL10" s="37" t="str">
        <f>$M$23</f>
        <v>Maternity</v>
      </c>
      <c r="AM10" s="36" t="s">
        <v>114</v>
      </c>
      <c r="AN10" s="78"/>
      <c r="AQ10" s="24"/>
      <c r="AS10" s="24"/>
      <c r="AT10" s="24"/>
    </row>
    <row r="11" spans="2:46" ht="17.100000000000001" customHeight="1">
      <c r="B11" s="56" t="s">
        <v>34</v>
      </c>
      <c r="C11" s="95">
        <v>7</v>
      </c>
      <c r="D11" s="56" t="s">
        <v>34</v>
      </c>
      <c r="E11" s="56" t="s">
        <v>39</v>
      </c>
      <c r="F11" s="56" t="s">
        <v>27</v>
      </c>
      <c r="H11" s="244" t="str">
        <f>"Show "&amp;LOWER($M$8)&amp;" names as:"</f>
        <v>Show employee names as:</v>
      </c>
      <c r="I11" s="245"/>
      <c r="J11" s="245"/>
      <c r="K11" s="245"/>
      <c r="L11" s="245"/>
      <c r="M11" s="250" t="s">
        <v>100</v>
      </c>
      <c r="N11" s="250"/>
      <c r="O11" s="250"/>
      <c r="P11" s="250"/>
      <c r="Q11" s="251"/>
      <c r="Z11" s="100">
        <v>1</v>
      </c>
      <c r="AD11" s="36" t="s">
        <v>58</v>
      </c>
      <c r="AM11" s="36" t="s">
        <v>40</v>
      </c>
      <c r="AN11" s="73"/>
      <c r="AQ11" s="24"/>
      <c r="AS11" s="24"/>
      <c r="AT11" s="24"/>
    </row>
    <row r="12" spans="2:46" ht="17.100000000000001" customHeight="1">
      <c r="B12" s="56" t="s">
        <v>72</v>
      </c>
      <c r="C12" s="95">
        <v>8</v>
      </c>
      <c r="D12" s="56" t="s">
        <v>34</v>
      </c>
      <c r="E12" s="56" t="s">
        <v>113</v>
      </c>
      <c r="F12" s="56" t="s">
        <v>28</v>
      </c>
      <c r="H12" s="244" t="str">
        <f>$M$8&amp;" statistics:"</f>
        <v>Employee statistics:</v>
      </c>
      <c r="I12" s="245"/>
      <c r="J12" s="245"/>
      <c r="K12" s="245"/>
      <c r="L12" s="245"/>
      <c r="M12" s="250" t="s">
        <v>128</v>
      </c>
      <c r="N12" s="250"/>
      <c r="O12" s="250"/>
      <c r="P12" s="250"/>
      <c r="Q12" s="251"/>
      <c r="AD12" s="36" t="s">
        <v>59</v>
      </c>
      <c r="AM12" s="36" t="s">
        <v>115</v>
      </c>
      <c r="AN12" s="79"/>
      <c r="AQ12" s="24"/>
      <c r="AS12" s="24"/>
      <c r="AT12" s="24"/>
    </row>
    <row r="13" spans="2:46" ht="17.100000000000001" customHeight="1">
      <c r="B13" s="56" t="s">
        <v>69</v>
      </c>
      <c r="C13" s="95">
        <v>9</v>
      </c>
      <c r="D13" s="56" t="s">
        <v>66</v>
      </c>
      <c r="E13" s="56" t="s">
        <v>40</v>
      </c>
      <c r="F13" s="56" t="s">
        <v>27</v>
      </c>
      <c r="H13" s="244" t="s">
        <v>143</v>
      </c>
      <c r="I13" s="245"/>
      <c r="J13" s="245"/>
      <c r="K13" s="245"/>
      <c r="L13" s="245"/>
      <c r="M13" s="250" t="s">
        <v>142</v>
      </c>
      <c r="N13" s="250"/>
      <c r="O13" s="250"/>
      <c r="P13" s="250"/>
      <c r="Q13" s="251"/>
      <c r="AD13" s="36" t="s">
        <v>60</v>
      </c>
      <c r="AM13" s="36" t="s">
        <v>111</v>
      </c>
      <c r="AN13" s="74"/>
      <c r="AQ13" s="24"/>
      <c r="AS13" s="24"/>
      <c r="AT13" s="24"/>
    </row>
    <row r="14" spans="2:46" ht="17.100000000000001" customHeight="1">
      <c r="B14" s="56" t="s">
        <v>35</v>
      </c>
      <c r="C14" s="95">
        <v>10</v>
      </c>
      <c r="D14" s="56" t="s">
        <v>68</v>
      </c>
      <c r="E14" s="56" t="s">
        <v>111</v>
      </c>
      <c r="F14" s="56" t="s">
        <v>27</v>
      </c>
      <c r="H14" s="244" t="str">
        <f>"Allow leave over "&amp;IF($M$8=$AG$8,"bank","office")&amp;" holidays:"</f>
        <v>Allow leave over office holidays:</v>
      </c>
      <c r="I14" s="245"/>
      <c r="J14" s="245"/>
      <c r="K14" s="245"/>
      <c r="L14" s="245"/>
      <c r="M14" s="250" t="s">
        <v>142</v>
      </c>
      <c r="N14" s="250"/>
      <c r="O14" s="250"/>
      <c r="P14" s="250"/>
      <c r="Q14" s="251"/>
      <c r="AD14" s="36" t="s">
        <v>61</v>
      </c>
      <c r="AM14" s="36" t="s">
        <v>116</v>
      </c>
      <c r="AN14" s="80"/>
      <c r="AQ14" s="24"/>
      <c r="AS14" s="24"/>
      <c r="AT14" s="24"/>
    </row>
    <row r="15" spans="2:46" ht="17.100000000000001" customHeight="1">
      <c r="B15" s="56" t="s">
        <v>36</v>
      </c>
      <c r="C15" s="95">
        <v>11</v>
      </c>
      <c r="D15" s="56" t="s">
        <v>33</v>
      </c>
      <c r="E15" s="56" t="s">
        <v>42</v>
      </c>
      <c r="F15" s="56" t="s">
        <v>27</v>
      </c>
      <c r="H15" s="238" t="s">
        <v>106</v>
      </c>
      <c r="I15" s="239"/>
      <c r="J15" s="239"/>
      <c r="K15" s="239"/>
      <c r="L15" s="239"/>
      <c r="M15" s="240"/>
      <c r="N15" s="240"/>
      <c r="O15" s="240"/>
      <c r="P15" s="240"/>
      <c r="Q15" s="241"/>
      <c r="AD15" s="36" t="s">
        <v>62</v>
      </c>
      <c r="AM15" s="36" t="s">
        <v>41</v>
      </c>
      <c r="AN15" s="71"/>
      <c r="AQ15" s="24"/>
      <c r="AS15" s="24"/>
      <c r="AT15" s="24"/>
    </row>
    <row r="16" spans="2:46" ht="17.100000000000001" customHeight="1">
      <c r="B16" s="58"/>
      <c r="C16" s="95">
        <v>12</v>
      </c>
      <c r="D16" s="56"/>
      <c r="E16" s="58"/>
      <c r="F16" s="58"/>
      <c r="G16" s="24"/>
      <c r="S16" s="24"/>
      <c r="T16" s="24"/>
      <c r="U16" s="24"/>
      <c r="V16" s="24"/>
      <c r="W16" s="24"/>
      <c r="X16" s="24"/>
      <c r="Y16" s="24"/>
      <c r="AD16" s="36" t="s">
        <v>63</v>
      </c>
      <c r="AM16" s="36" t="s">
        <v>118</v>
      </c>
      <c r="AN16" s="82"/>
      <c r="AQ16" s="24"/>
      <c r="AS16" s="24"/>
      <c r="AT16" s="24"/>
    </row>
    <row r="17" spans="2:46" ht="17.100000000000001" customHeight="1">
      <c r="B17" s="252" t="s">
        <v>76</v>
      </c>
      <c r="C17" s="252"/>
      <c r="D17" s="252"/>
      <c r="E17" s="252"/>
      <c r="F17" s="252"/>
      <c r="G17" s="24"/>
      <c r="H17" s="227" t="str">
        <f>UPPER(M7)&amp;" CATEGORIES"</f>
        <v>ANNUAL LEAVE CATEGORIES</v>
      </c>
      <c r="I17" s="228"/>
      <c r="J17" s="228"/>
      <c r="K17" s="228"/>
      <c r="L17" s="228"/>
      <c r="M17" s="228"/>
      <c r="N17" s="228"/>
      <c r="O17" s="228"/>
      <c r="P17" s="228"/>
      <c r="Q17" s="229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L17" s="24"/>
      <c r="AM17" s="36" t="s">
        <v>37</v>
      </c>
      <c r="AN17" s="75"/>
      <c r="AQ17" s="24"/>
      <c r="AS17" s="24"/>
      <c r="AT17" s="24"/>
    </row>
    <row r="18" spans="2:46" ht="17.100000000000001" customHeight="1">
      <c r="H18" s="242" t="s">
        <v>140</v>
      </c>
      <c r="I18" s="243"/>
      <c r="J18" s="243"/>
      <c r="K18" s="243"/>
      <c r="L18" s="243"/>
      <c r="M18" s="246" t="str">
        <f>$M$7</f>
        <v>Annual leave</v>
      </c>
      <c r="N18" s="246"/>
      <c r="O18" s="246"/>
      <c r="P18" s="246"/>
      <c r="Q18" s="247"/>
      <c r="R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36" t="s">
        <v>117</v>
      </c>
      <c r="AN18" s="81"/>
      <c r="AQ18" s="24"/>
    </row>
    <row r="19" spans="2:46" ht="17.100000000000001" customHeight="1">
      <c r="H19" s="244"/>
      <c r="I19" s="245"/>
      <c r="J19" s="245"/>
      <c r="K19" s="245"/>
      <c r="L19" s="245"/>
      <c r="M19" s="248" t="s">
        <v>32</v>
      </c>
      <c r="N19" s="248"/>
      <c r="O19" s="248"/>
      <c r="P19" s="248"/>
      <c r="Q19" s="249"/>
      <c r="R19" s="24"/>
    </row>
    <row r="20" spans="2:46" ht="17.100000000000001" customHeight="1">
      <c r="H20" s="244" t="s">
        <v>141</v>
      </c>
      <c r="I20" s="245"/>
      <c r="J20" s="245"/>
      <c r="K20" s="245"/>
      <c r="L20" s="245"/>
      <c r="M20" s="250" t="s">
        <v>66</v>
      </c>
      <c r="N20" s="250"/>
      <c r="O20" s="250"/>
      <c r="P20" s="250"/>
      <c r="Q20" s="251"/>
    </row>
    <row r="21" spans="2:46" ht="17.100000000000001" customHeight="1">
      <c r="B21" s="24"/>
      <c r="C21" s="24"/>
      <c r="D21" s="24"/>
      <c r="E21" s="24"/>
      <c r="F21" s="24"/>
      <c r="H21" s="244"/>
      <c r="I21" s="245"/>
      <c r="J21" s="245"/>
      <c r="K21" s="245"/>
      <c r="L21" s="245"/>
      <c r="M21" s="250" t="s">
        <v>33</v>
      </c>
      <c r="N21" s="250"/>
      <c r="O21" s="250"/>
      <c r="P21" s="250"/>
      <c r="Q21" s="251"/>
    </row>
    <row r="22" spans="2:46" ht="17.100000000000001" customHeight="1">
      <c r="B22" s="24"/>
      <c r="C22" s="24"/>
      <c r="D22" s="24"/>
      <c r="E22" s="24"/>
      <c r="F22" s="24"/>
      <c r="H22" s="244"/>
      <c r="I22" s="245"/>
      <c r="J22" s="245"/>
      <c r="K22" s="245"/>
      <c r="L22" s="245"/>
      <c r="M22" s="250" t="s">
        <v>34</v>
      </c>
      <c r="N22" s="250"/>
      <c r="O22" s="250"/>
      <c r="P22" s="250"/>
      <c r="Q22" s="251"/>
    </row>
    <row r="23" spans="2:46" ht="17.100000000000001" customHeight="1">
      <c r="B23" s="24"/>
      <c r="C23" s="24"/>
      <c r="D23" s="24"/>
      <c r="E23" s="24"/>
      <c r="F23" s="24"/>
      <c r="H23" s="238"/>
      <c r="I23" s="239"/>
      <c r="J23" s="239"/>
      <c r="K23" s="239"/>
      <c r="L23" s="239"/>
      <c r="M23" s="240" t="s">
        <v>68</v>
      </c>
      <c r="N23" s="240"/>
      <c r="O23" s="240"/>
      <c r="P23" s="240"/>
      <c r="Q23" s="241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</row>
    <row r="24" spans="2:46" ht="17.100000000000001" customHeight="1">
      <c r="B24" s="24"/>
      <c r="C24" s="24"/>
      <c r="D24" s="24"/>
      <c r="E24" s="24"/>
      <c r="F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</row>
    <row r="25" spans="2:46" ht="17.100000000000001" customHeight="1">
      <c r="B25" s="24"/>
      <c r="C25" s="24"/>
      <c r="D25" s="24"/>
      <c r="E25" s="24"/>
      <c r="F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</row>
    <row r="26" spans="2:46" ht="17.100000000000001" customHeight="1">
      <c r="B26" s="24"/>
      <c r="C26" s="24"/>
      <c r="D26" s="24"/>
      <c r="E26" s="24"/>
      <c r="F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</row>
    <row r="27" spans="2:46" ht="17.100000000000001" customHeight="1">
      <c r="B27" s="24"/>
      <c r="C27" s="24"/>
      <c r="D27" s="24"/>
      <c r="E27" s="24"/>
      <c r="F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</row>
    <row r="28" spans="2:46" ht="17.100000000000001" customHeight="1">
      <c r="B28" s="24"/>
      <c r="C28" s="24"/>
      <c r="D28" s="24"/>
      <c r="E28" s="24"/>
      <c r="F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</row>
    <row r="29" spans="2:46" ht="17.100000000000001" customHeight="1">
      <c r="B29" s="24"/>
      <c r="C29" s="24"/>
      <c r="D29" s="24"/>
      <c r="E29" s="24"/>
      <c r="F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</row>
    <row r="30" spans="2:46" ht="17.100000000000001" customHeight="1">
      <c r="B30" s="24"/>
      <c r="C30" s="24"/>
      <c r="D30" s="24"/>
      <c r="E30" s="24"/>
      <c r="F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  <row r="31" spans="2:46" ht="17.100000000000001" customHeight="1">
      <c r="B31" s="24"/>
      <c r="C31" s="24"/>
      <c r="D31" s="24"/>
      <c r="E31" s="24"/>
      <c r="F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</row>
    <row r="32" spans="2:46" ht="17.100000000000001" customHeight="1">
      <c r="B32" s="24"/>
      <c r="C32" s="24"/>
      <c r="D32" s="24"/>
      <c r="E32" s="24"/>
      <c r="F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</row>
    <row r="33" spans="2:44" ht="17.100000000000001" customHeight="1">
      <c r="B33" s="24"/>
      <c r="C33" s="24"/>
      <c r="D33" s="24"/>
      <c r="E33" s="24"/>
      <c r="F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</row>
    <row r="34" spans="2:44" ht="17.100000000000001" customHeight="1">
      <c r="B34" s="24"/>
      <c r="C34" s="24"/>
      <c r="D34" s="24"/>
      <c r="E34" s="24"/>
      <c r="F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</row>
    <row r="35" spans="2:44" ht="17.100000000000001" customHeight="1">
      <c r="B35" s="24"/>
      <c r="C35" s="24"/>
      <c r="D35" s="24"/>
      <c r="E35" s="24"/>
      <c r="F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</row>
    <row r="36" spans="2:44" ht="17.100000000000001" customHeight="1">
      <c r="B36" s="24"/>
      <c r="C36" s="24"/>
      <c r="D36" s="24"/>
      <c r="E36" s="24"/>
      <c r="F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</row>
    <row r="37" spans="2:44" ht="17.100000000000001" customHeight="1"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</row>
    <row r="38" spans="2:44" ht="17.100000000000001" customHeight="1"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</row>
    <row r="39" spans="2:44" ht="17.100000000000001" customHeight="1"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</row>
    <row r="40" spans="2:44" ht="17.100000000000001" customHeight="1"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</row>
    <row r="41" spans="2:44" ht="17.100000000000001" customHeight="1"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</row>
  </sheetData>
  <mergeCells count="47">
    <mergeCell ref="H12:L12"/>
    <mergeCell ref="M12:Q12"/>
    <mergeCell ref="H13:L13"/>
    <mergeCell ref="M13:Q13"/>
    <mergeCell ref="H14:L14"/>
    <mergeCell ref="M14:Q14"/>
    <mergeCell ref="H7:L7"/>
    <mergeCell ref="H8:L8"/>
    <mergeCell ref="M3:Q3"/>
    <mergeCell ref="M5:Q5"/>
    <mergeCell ref="M6:Q6"/>
    <mergeCell ref="M7:Q7"/>
    <mergeCell ref="M8:Q8"/>
    <mergeCell ref="H3:L3"/>
    <mergeCell ref="H5:L5"/>
    <mergeCell ref="H6:L6"/>
    <mergeCell ref="B2:F2"/>
    <mergeCell ref="H4:L4"/>
    <mergeCell ref="M4:Q4"/>
    <mergeCell ref="B17:F17"/>
    <mergeCell ref="B3:B4"/>
    <mergeCell ref="D3:D4"/>
    <mergeCell ref="F3:F4"/>
    <mergeCell ref="E3:E4"/>
    <mergeCell ref="C3:C4"/>
    <mergeCell ref="H10:L10"/>
    <mergeCell ref="M10:Q10"/>
    <mergeCell ref="H11:L11"/>
    <mergeCell ref="M11:Q11"/>
    <mergeCell ref="H2:Q2"/>
    <mergeCell ref="H9:L9"/>
    <mergeCell ref="M9:Q9"/>
    <mergeCell ref="H20:L20"/>
    <mergeCell ref="H21:L21"/>
    <mergeCell ref="H22:L22"/>
    <mergeCell ref="H23:L23"/>
    <mergeCell ref="M18:Q18"/>
    <mergeCell ref="M19:Q19"/>
    <mergeCell ref="M20:Q20"/>
    <mergeCell ref="M21:Q21"/>
    <mergeCell ref="M22:Q22"/>
    <mergeCell ref="M23:Q23"/>
    <mergeCell ref="H15:L15"/>
    <mergeCell ref="M15:Q15"/>
    <mergeCell ref="H17:Q17"/>
    <mergeCell ref="H18:L18"/>
    <mergeCell ref="H19:L19"/>
  </mergeCells>
  <dataValidations count="13">
    <dataValidation type="list" allowBlank="1" sqref="M9:Q9">
      <formula1>INDIRECT("TblGroup[Group]")</formula1>
    </dataValidation>
    <dataValidation type="list" allowBlank="1" sqref="M8:Q8">
      <formula1>INDIRECT("TblPeople[People]")</formula1>
    </dataValidation>
    <dataValidation type="list" allowBlank="1" sqref="M7:Q7">
      <formula1>INDIRECT("TblLeaveName[Leave name]")</formula1>
    </dataValidation>
    <dataValidation type="list" allowBlank="1" sqref="M6:Q6">
      <formula1>INDIRECT("TblFirstDay[First day]")</formula1>
    </dataValidation>
    <dataValidation type="list" allowBlank="1" sqref="M5:Q5">
      <formula1>INDIRECT("TblFirstMonth[First month]")</formula1>
    </dataValidation>
    <dataValidation type="list" allowBlank="1" showInputMessage="1" showErrorMessage="1" sqref="F5:F16">
      <formula1>INDIRECT("TblLeaveWeight[Leave weight]")</formula1>
    </dataValidation>
    <dataValidation allowBlank="1" sqref="M4:Q4 M19:Q22"/>
    <dataValidation type="list" allowBlank="1" showInputMessage="1" showErrorMessage="1" sqref="E5:E16">
      <formula1>INDIRECT("TblColour[Colour Name]")</formula1>
    </dataValidation>
    <dataValidation type="list" allowBlank="1" showInputMessage="1" showErrorMessage="1" sqref="D5:D16">
      <formula1>INDIRECT("TblCategory[Category]")</formula1>
    </dataValidation>
    <dataValidation type="list" allowBlank="1" sqref="M10:Q10">
      <formula1>INDIRECT("TblSortBy[Sort names by]")</formula1>
    </dataValidation>
    <dataValidation type="list" allowBlank="1" sqref="M11:Q11">
      <formula1>INDIRECT("TblShowNamesAs[Show names as]")</formula1>
    </dataValidation>
    <dataValidation type="list" allowBlank="1" sqref="M12:Q12">
      <formula1>ListStatistics</formula1>
    </dataValidation>
    <dataValidation type="list" allowBlank="1" sqref="M13:Q14">
      <formula1>"Yes,No"</formula1>
    </dataValidation>
  </dataValidations>
  <pageMargins left="0.74803149606299213" right="0.27559055118110237" top="0.47244094488188981" bottom="0.43307086614173229" header="0" footer="0"/>
  <pageSetup paperSize="9" scale="69" orientation="portrait" horizontalDpi="4294967292" verticalDpi="4294967292" r:id="rId1"/>
  <drawing r:id="rId2"/>
  <legacyDrawing r:id="rId3"/>
  <tableParts count="13"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37</vt:i4>
      </vt:variant>
    </vt:vector>
  </HeadingPairs>
  <TitlesOfParts>
    <vt:vector size="41" baseType="lpstr">
      <vt:lpstr>Overview</vt:lpstr>
      <vt:lpstr>Detailed View</vt:lpstr>
      <vt:lpstr>Database</vt:lpstr>
      <vt:lpstr>Settings</vt:lpstr>
      <vt:lpstr>BasicRange</vt:lpstr>
      <vt:lpstr>FirstYear</vt:lpstr>
      <vt:lpstr>ListAnnualLeaveColour</vt:lpstr>
      <vt:lpstr>ListAnnualLeaveID</vt:lpstr>
      <vt:lpstr>ListAnnualLeaveType</vt:lpstr>
      <vt:lpstr>ListDatesInDatabase</vt:lpstr>
      <vt:lpstr>ListDepartment</vt:lpstr>
      <vt:lpstr>ListEmployeeID</vt:lpstr>
      <vt:lpstr>ListEmployeeNames</vt:lpstr>
      <vt:lpstr>ListEmployeeNamesInDatabase</vt:lpstr>
      <vt:lpstr>ListEntitlement</vt:lpstr>
      <vt:lpstr>ListHolidays</vt:lpstr>
      <vt:lpstr>ListLeaveCarriedOver</vt:lpstr>
      <vt:lpstr>ListLeaveCategoryForColumnOther</vt:lpstr>
      <vt:lpstr>ListLeaveCategoryInDatabase</vt:lpstr>
      <vt:lpstr>ListLeaveColourInDatabase</vt:lpstr>
      <vt:lpstr>ListLeaveTypeInDatabase</vt:lpstr>
      <vt:lpstr>ListLeaveWeightInDatabase</vt:lpstr>
      <vt:lpstr>ListRange</vt:lpstr>
      <vt:lpstr>ListRowNumberInDatabase</vt:lpstr>
      <vt:lpstr>ListStatistics</vt:lpstr>
      <vt:lpstr>Name</vt:lpstr>
      <vt:lpstr>'Detailed View'!Print_Area</vt:lpstr>
      <vt:lpstr>Overview!Print_Area</vt:lpstr>
      <vt:lpstr>Settings!Print_Area</vt:lpstr>
      <vt:lpstr>Protected</vt:lpstr>
      <vt:lpstr>ShowMessage1</vt:lpstr>
      <vt:lpstr>ShowMessage2</vt:lpstr>
      <vt:lpstr>Statistics</vt:lpstr>
      <vt:lpstr>ThisYear</vt:lpstr>
      <vt:lpstr>VarCalendarRange1</vt:lpstr>
      <vt:lpstr>VarCalendarRange2</vt:lpstr>
      <vt:lpstr>VarCalendarRange3</vt:lpstr>
      <vt:lpstr>VarCalendarRange4</vt:lpstr>
      <vt:lpstr>VarFirstDay1</vt:lpstr>
      <vt:lpstr>VarFirstDay2</vt:lpstr>
      <vt:lpstr>VarSelectedFirstDay</vt:lpstr>
    </vt:vector>
  </TitlesOfParts>
  <Company>Jenkins &amp; Potter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d.janicki</dc:creator>
  <cp:lastModifiedBy>Raheel</cp:lastModifiedBy>
  <cp:lastPrinted>2018-01-18T14:44:58Z</cp:lastPrinted>
  <dcterms:created xsi:type="dcterms:W3CDTF">2012-09-25T14:19:20Z</dcterms:created>
  <dcterms:modified xsi:type="dcterms:W3CDTF">2019-05-21T16:37:50Z</dcterms:modified>
</cp:coreProperties>
</file>