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610" yWindow="-15" windowWidth="11445" windowHeight="10245"/>
  </bookViews>
  <sheets>
    <sheet name="Calendar" sheetId="1" r:id="rId1"/>
  </sheets>
  <externalReferences>
    <externalReference r:id="rId2"/>
  </externalReferences>
  <definedNames>
    <definedName name="alya1">Calendar!$BY$6</definedName>
    <definedName name="alya10">Calendar!$BY$15</definedName>
    <definedName name="alya100">Calendar!$CF$57</definedName>
    <definedName name="alya101">Calendar!$CF$58</definedName>
    <definedName name="alya102">Calendar!$CF$59</definedName>
    <definedName name="alya103">Calendar!$CF$60</definedName>
    <definedName name="alya104">Calendar!$CF$61</definedName>
    <definedName name="alya11">Calendar!$BY$16</definedName>
    <definedName name="alya12">Calendar!$BY$17</definedName>
    <definedName name="alya13">Calendar!$BY$18</definedName>
    <definedName name="alya14">Calendar!$BY$19</definedName>
    <definedName name="alya15">Calendar!$BY$20</definedName>
    <definedName name="alya16">Calendar!$BY$21</definedName>
    <definedName name="alya17">Calendar!$BY$22</definedName>
    <definedName name="alya18">Calendar!$BY$23</definedName>
    <definedName name="alya19">Calendar!$BY$24</definedName>
    <definedName name="alya2">Calendar!$BY$7</definedName>
    <definedName name="alya20">Calendar!$BY$25</definedName>
    <definedName name="alya21">Calendar!$BY$26</definedName>
    <definedName name="alya22">Calendar!$BY$27</definedName>
    <definedName name="alya23">Calendar!$BY$28</definedName>
    <definedName name="alya24">Calendar!$BY$29</definedName>
    <definedName name="alya25">Calendar!$BY$30</definedName>
    <definedName name="alya26">Calendar!$BY$31</definedName>
    <definedName name="alya27">Calendar!$BY$32</definedName>
    <definedName name="alya28">Calendar!$BY$33</definedName>
    <definedName name="alya29">Calendar!$BY$34</definedName>
    <definedName name="alya3">Calendar!$BY$8</definedName>
    <definedName name="alya30">Calendar!$BY$35</definedName>
    <definedName name="alya31">Calendar!$BY$36</definedName>
    <definedName name="alya32">Calendar!$BY$37</definedName>
    <definedName name="alya33">Calendar!$BY$38</definedName>
    <definedName name="alya34">Calendar!$BY$39</definedName>
    <definedName name="alya35">Calendar!$BY$40</definedName>
    <definedName name="alya36">Calendar!$BY$41</definedName>
    <definedName name="alya37">Calendar!$BY$42</definedName>
    <definedName name="alya38">Calendar!$BY$43</definedName>
    <definedName name="alya39">Calendar!$BY$44</definedName>
    <definedName name="alya4">Calendar!$BY$9</definedName>
    <definedName name="alya40">Calendar!$BY$45</definedName>
    <definedName name="alya41">Calendar!$BY$46</definedName>
    <definedName name="alya42">Calendar!$BY$47</definedName>
    <definedName name="alya43">Calendar!$BY$48</definedName>
    <definedName name="alya44">Calendar!$BY$49</definedName>
    <definedName name="alya45">Calendar!$BY$50</definedName>
    <definedName name="alya46">Calendar!$BY$51</definedName>
    <definedName name="alya47">Calendar!$BY$52</definedName>
    <definedName name="alya48">Calendar!$BY$53</definedName>
    <definedName name="alya49">Calendar!$CF$6</definedName>
    <definedName name="alya5">Calendar!$BY$10</definedName>
    <definedName name="alya50">Calendar!$CF$7</definedName>
    <definedName name="alya51">Calendar!$CF$8</definedName>
    <definedName name="alya52">Calendar!$CF$9</definedName>
    <definedName name="alya53">Calendar!$CF$10</definedName>
    <definedName name="alya54">Calendar!$CF$11</definedName>
    <definedName name="alya55">Calendar!$CF$12</definedName>
    <definedName name="alya56">Calendar!$CF$13</definedName>
    <definedName name="alya57">Calendar!$CF$14</definedName>
    <definedName name="alya58">Calendar!$CF$15</definedName>
    <definedName name="alya59">Calendar!$CF$16</definedName>
    <definedName name="alya6">Calendar!$BY$11</definedName>
    <definedName name="alya60">Calendar!$CF$17</definedName>
    <definedName name="alya61">Calendar!$CF$18</definedName>
    <definedName name="alya62">Calendar!$CF$19</definedName>
    <definedName name="alya63">Calendar!$CF$20</definedName>
    <definedName name="alya64">Calendar!$CF$21</definedName>
    <definedName name="alya65">Calendar!$CF$22</definedName>
    <definedName name="alya66">Calendar!$CF$23</definedName>
    <definedName name="alya67">Calendar!$CF$24</definedName>
    <definedName name="alya68">Calendar!$CF$25</definedName>
    <definedName name="alya69">Calendar!$CF$26</definedName>
    <definedName name="alya7">Calendar!$BY$12</definedName>
    <definedName name="alya70">Calendar!$CF$27</definedName>
    <definedName name="alya71">Calendar!$CF$28</definedName>
    <definedName name="alya72">Calendar!$CF$29</definedName>
    <definedName name="alya73">Calendar!$CF$30</definedName>
    <definedName name="alya74">Calendar!$CF$31</definedName>
    <definedName name="alya75">Calendar!$CF$32</definedName>
    <definedName name="alya76">Calendar!$CF$33</definedName>
    <definedName name="alya77">Calendar!$CF$34</definedName>
    <definedName name="alya78">Calendar!$CF$35</definedName>
    <definedName name="alya79">Calendar!$CF$36</definedName>
    <definedName name="alya8">Calendar!$BY$13</definedName>
    <definedName name="alya80">Calendar!$CF$37</definedName>
    <definedName name="alya81">Calendar!$CF$38</definedName>
    <definedName name="alya82">Calendar!$CF$39</definedName>
    <definedName name="alya83">Calendar!$CF$40</definedName>
    <definedName name="alya84">Calendar!$CF$41</definedName>
    <definedName name="alya85">Calendar!$CF$42</definedName>
    <definedName name="alya86">Calendar!$CF$43</definedName>
    <definedName name="alya87">Calendar!$CF$44</definedName>
    <definedName name="alya88">Calendar!$CF$45</definedName>
    <definedName name="alya89">Calendar!$CF$46</definedName>
    <definedName name="alya9">Calendar!$BY$14</definedName>
    <definedName name="alya90">Calendar!$CF$47</definedName>
    <definedName name="alya91">Calendar!$CF$48</definedName>
    <definedName name="alya92">Calendar!$CF$49</definedName>
    <definedName name="alya93">Calendar!$CF$50</definedName>
    <definedName name="alya94">Calendar!$CF$51</definedName>
    <definedName name="alya95">Calendar!$CF$52</definedName>
    <definedName name="alya96">Calendar!$CF$53</definedName>
    <definedName name="alya97">Calendar!$CF$54</definedName>
    <definedName name="alya98">Calendar!$CF$55</definedName>
    <definedName name="alya99">Calendar!$CF$56</definedName>
    <definedName name="cinta1">Calendar!$BX$6</definedName>
    <definedName name="cinta10">Calendar!$BX$15</definedName>
    <definedName name="cinta100">Calendar!$CE$57</definedName>
    <definedName name="cinta101">Calendar!$CE$58</definedName>
    <definedName name="cinta102">Calendar!$CE$59</definedName>
    <definedName name="cinta103">Calendar!$CE$60</definedName>
    <definedName name="cinta104">Calendar!$CE$61</definedName>
    <definedName name="cinta11">Calendar!$BX$16</definedName>
    <definedName name="cinta12">Calendar!$BX$17</definedName>
    <definedName name="cinta13">Calendar!$BX$18</definedName>
    <definedName name="cinta14">Calendar!$BX$19</definedName>
    <definedName name="cinta15">Calendar!$BX$20</definedName>
    <definedName name="cinta16">Calendar!$BX$21</definedName>
    <definedName name="cinta17">Calendar!$BX$22</definedName>
    <definedName name="cinta18">Calendar!$BX$23</definedName>
    <definedName name="cinta19">Calendar!$BX$24</definedName>
    <definedName name="cinta2">Calendar!$BX$7</definedName>
    <definedName name="cinta20">Calendar!$BX$25</definedName>
    <definedName name="cinta21">Calendar!$BX$26</definedName>
    <definedName name="cinta22">Calendar!$BX$27</definedName>
    <definedName name="cinta23">Calendar!$BX$28</definedName>
    <definedName name="cinta24">Calendar!$BX$29</definedName>
    <definedName name="cinta25">Calendar!$BX$30</definedName>
    <definedName name="cinta26">Calendar!$BX$31</definedName>
    <definedName name="cinta27">Calendar!$BX$32</definedName>
    <definedName name="cinta28">Calendar!$BX$33</definedName>
    <definedName name="cinta29">Calendar!$BX$34</definedName>
    <definedName name="cinta3">Calendar!$BX$8</definedName>
    <definedName name="cinta30">Calendar!$BX$35</definedName>
    <definedName name="cinta31">Calendar!$BX$36</definedName>
    <definedName name="cinta32">Calendar!$BX$37</definedName>
    <definedName name="cinta33">Calendar!$BX$38</definedName>
    <definedName name="cinta34">Calendar!$BX$39</definedName>
    <definedName name="cinta35">Calendar!$BX$40</definedName>
    <definedName name="cinta36">Calendar!$BX$41</definedName>
    <definedName name="cinta37">Calendar!$BX$42</definedName>
    <definedName name="cinta38">Calendar!$BX$43</definedName>
    <definedName name="cinta39">Calendar!$BX$44</definedName>
    <definedName name="cinta4">Calendar!$BX$9</definedName>
    <definedName name="cinta40">Calendar!$BX$45</definedName>
    <definedName name="cinta41">Calendar!$BX$46</definedName>
    <definedName name="cinta42">Calendar!$BX$47</definedName>
    <definedName name="cinta43">Calendar!$BX$48</definedName>
    <definedName name="cinta44">Calendar!$BX$49</definedName>
    <definedName name="cinta45">Calendar!$BX$50</definedName>
    <definedName name="cinta46">Calendar!$BX$51</definedName>
    <definedName name="cinta47">Calendar!$BX$52</definedName>
    <definedName name="cinta48">Calendar!$BX$53</definedName>
    <definedName name="cinta49">Calendar!$CE$6</definedName>
    <definedName name="cinta5">Calendar!$BX$10</definedName>
    <definedName name="cinta50">Calendar!$CE$7</definedName>
    <definedName name="cinta51">Calendar!$CE$8</definedName>
    <definedName name="cinta52">Calendar!$CE$9</definedName>
    <definedName name="cinta53">Calendar!$CE$10</definedName>
    <definedName name="cinta54">Calendar!$CE$11</definedName>
    <definedName name="cinta55">Calendar!$CE$12</definedName>
    <definedName name="cinta56">Calendar!$CE$13</definedName>
    <definedName name="cinta57">Calendar!$CE$14</definedName>
    <definedName name="cinta58">Calendar!$CE$15</definedName>
    <definedName name="cinta59">Calendar!$CE$16</definedName>
    <definedName name="cinta6">Calendar!$BX$11</definedName>
    <definedName name="cinta60">Calendar!$CE$17</definedName>
    <definedName name="cinta61">Calendar!$CE$18</definedName>
    <definedName name="cinta62">Calendar!$CE$19</definedName>
    <definedName name="cinta63">Calendar!$CE$20</definedName>
    <definedName name="cinta64">Calendar!$CE$21</definedName>
    <definedName name="cinta65">Calendar!$CE$22</definedName>
    <definedName name="cinta66">Calendar!$CE$23</definedName>
    <definedName name="cinta67">Calendar!$CE$24</definedName>
    <definedName name="cinta68">Calendar!$CE$25</definedName>
    <definedName name="cinta69">Calendar!$CE$26</definedName>
    <definedName name="cinta7">Calendar!$BX$12</definedName>
    <definedName name="cinta70">Calendar!$CE$27</definedName>
    <definedName name="cinta71">Calendar!$CE$28</definedName>
    <definedName name="cinta72">Calendar!$CE$29</definedName>
    <definedName name="cinta73">Calendar!$CE$30</definedName>
    <definedName name="cinta74">Calendar!$CE$31</definedName>
    <definedName name="cinta75">Calendar!$CE$32</definedName>
    <definedName name="cinta76">Calendar!$CE$33</definedName>
    <definedName name="cinta77">Calendar!$CE$34</definedName>
    <definedName name="cinta78">Calendar!$CE$35</definedName>
    <definedName name="cinta79">Calendar!$CE$36</definedName>
    <definedName name="cinta8">Calendar!$BX$13</definedName>
    <definedName name="cinta80">Calendar!$CE$37</definedName>
    <definedName name="cinta81">Calendar!$CE$38</definedName>
    <definedName name="cinta82">Calendar!$CE$39</definedName>
    <definedName name="cinta83">Calendar!$CE$40</definedName>
    <definedName name="cinta84">Calendar!$CE$41</definedName>
    <definedName name="cinta85">Calendar!$CE$42</definedName>
    <definedName name="cinta86">Calendar!$CE$43</definedName>
    <definedName name="cinta87">Calendar!$CE$44</definedName>
    <definedName name="cinta88">Calendar!$CE$45</definedName>
    <definedName name="cinta89">Calendar!$CE$46</definedName>
    <definedName name="cinta9">Calendar!$BX$14</definedName>
    <definedName name="cinta90">Calendar!$CE$47</definedName>
    <definedName name="cinta91">Calendar!$CE$48</definedName>
    <definedName name="cinta92">Calendar!$CE$49</definedName>
    <definedName name="cinta93">Calendar!$CE$50</definedName>
    <definedName name="cinta94">Calendar!$CE$51</definedName>
    <definedName name="cinta95">Calendar!$CE$52</definedName>
    <definedName name="cinta96">Calendar!$CE$53</definedName>
    <definedName name="cinta97">Calendar!$CE$54</definedName>
    <definedName name="cinta98">Calendar!$CE$55</definedName>
    <definedName name="cinta99">Calendar!$CE$56</definedName>
    <definedName name="Code1">Calendar!$BS$6</definedName>
    <definedName name="Code2">Calendar!$BS$7</definedName>
    <definedName name="Code3">Calendar!$BS$8</definedName>
    <definedName name="Code4">Calendar!$BS$9</definedName>
    <definedName name="Code5">Calendar!$BS$10</definedName>
    <definedName name="Code6">Calendar!$BS$11</definedName>
    <definedName name="Code7">Calendar!$BS$12</definedName>
    <definedName name="Code8">Calendar!$BS$13</definedName>
    <definedName name="ColCod">[1]Calendar!$AG$17</definedName>
    <definedName name="ColDes">Calendar!$BS$16</definedName>
    <definedName name="NoMonth">Calendar!$BS$19</definedName>
    <definedName name="_xlnm.Print_Area" localSheetId="0">Calendar!$C$5:$BO$41</definedName>
    <definedName name="rangga1">Calendar!$BW$6</definedName>
    <definedName name="rangga10">Calendar!$BW$15</definedName>
    <definedName name="rangga100">Calendar!$CD$57</definedName>
    <definedName name="rangga101">Calendar!$CD$58</definedName>
    <definedName name="rangga102">Calendar!$CD$59</definedName>
    <definedName name="rangga103">Calendar!$CD$60</definedName>
    <definedName name="rangga104">Calendar!$CD$61</definedName>
    <definedName name="rangga11">Calendar!$BW$16</definedName>
    <definedName name="rangga12">Calendar!$BW$17</definedName>
    <definedName name="rangga13">Calendar!$BW$18</definedName>
    <definedName name="rangga14">Calendar!$BW$19</definedName>
    <definedName name="rangga15">Calendar!$BW$20</definedName>
    <definedName name="rangga16">Calendar!$BW$21</definedName>
    <definedName name="rangga17">Calendar!$BW$22</definedName>
    <definedName name="rangga18">Calendar!$BW$23</definedName>
    <definedName name="rangga19">Calendar!$BW$24</definedName>
    <definedName name="rangga2">Calendar!$BW$7</definedName>
    <definedName name="rangga20">Calendar!$BW$25</definedName>
    <definedName name="rangga21">Calendar!$BW$26</definedName>
    <definedName name="rangga22">Calendar!$BW$27</definedName>
    <definedName name="rangga23">Calendar!$BW$28</definedName>
    <definedName name="rangga24">Calendar!$BW$29</definedName>
    <definedName name="rangga25">Calendar!$BW$30</definedName>
    <definedName name="rangga26">Calendar!$BW$31</definedName>
    <definedName name="rangga27">Calendar!$BW$32</definedName>
    <definedName name="rangga28">Calendar!$BW$33</definedName>
    <definedName name="rangga29">Calendar!$BW$34</definedName>
    <definedName name="rangga3">Calendar!$BW$8</definedName>
    <definedName name="rangga30">Calendar!$BW$35</definedName>
    <definedName name="rangga31">Calendar!$BW$36</definedName>
    <definedName name="rangga32">Calendar!$BW$37</definedName>
    <definedName name="rangga33">Calendar!$BW$38</definedName>
    <definedName name="rangga34">Calendar!$BW$39</definedName>
    <definedName name="rangga35">Calendar!$BW$40</definedName>
    <definedName name="rangga36">Calendar!$BW$41</definedName>
    <definedName name="rangga37">Calendar!$BW$42</definedName>
    <definedName name="rangga38">Calendar!$BW$43</definedName>
    <definedName name="rangga39">Calendar!$BW$44</definedName>
    <definedName name="rangga4">Calendar!$BW$9</definedName>
    <definedName name="rangga40">Calendar!$BW$45</definedName>
    <definedName name="rangga41">Calendar!$BW$46</definedName>
    <definedName name="rangga42">Calendar!$BW$47</definedName>
    <definedName name="rangga43">Calendar!$BW$48</definedName>
    <definedName name="rangga44">Calendar!$BW$49</definedName>
    <definedName name="rangga45">Calendar!$BW$50</definedName>
    <definedName name="rangga46">Calendar!$BW$51</definedName>
    <definedName name="rangga47">Calendar!$BW$52</definedName>
    <definedName name="rangga48">Calendar!$BW$53</definedName>
    <definedName name="rangga49">Calendar!$CD$6</definedName>
    <definedName name="rangga5">Calendar!$BW$10</definedName>
    <definedName name="rangga50">Calendar!$CD$7</definedName>
    <definedName name="rangga51">Calendar!$CD$8</definedName>
    <definedName name="rangga52">Calendar!$CD$9</definedName>
    <definedName name="rangga53">Calendar!$CD$10</definedName>
    <definedName name="rangga54">Calendar!$CD$11</definedName>
    <definedName name="rangga55">Calendar!$CD$12</definedName>
    <definedName name="rangga56">Calendar!$CD$13</definedName>
    <definedName name="rangga57">Calendar!$CD$14</definedName>
    <definedName name="rangga58">Calendar!$CD$15</definedName>
    <definedName name="rangga59">Calendar!$CD$16</definedName>
    <definedName name="rangga6">Calendar!$BW$11</definedName>
    <definedName name="rangga60">Calendar!$CD$17</definedName>
    <definedName name="rangga61">Calendar!$CD$18</definedName>
    <definedName name="rangga62">Calendar!$CD$19</definedName>
    <definedName name="rangga63">Calendar!$CD$20</definedName>
    <definedName name="rangga64">Calendar!$CD$21</definedName>
    <definedName name="rangga65">Calendar!$CD$22</definedName>
    <definedName name="rangga66">Calendar!$CD$23</definedName>
    <definedName name="rangga67">Calendar!$CD$24</definedName>
    <definedName name="rangga68">Calendar!$CD$25</definedName>
    <definedName name="rangga69">Calendar!$CD$26</definedName>
    <definedName name="rangga7">Calendar!$BW$12</definedName>
    <definedName name="rangga70">Calendar!$CD$27</definedName>
    <definedName name="rangga71">Calendar!$CD$28</definedName>
    <definedName name="rangga72">Calendar!$CD$29</definedName>
    <definedName name="rangga73">Calendar!$CD$30</definedName>
    <definedName name="rangga74">Calendar!$CD$31</definedName>
    <definedName name="rangga75">Calendar!$CD$32</definedName>
    <definedName name="rangga76">Calendar!$CD$33</definedName>
    <definedName name="rangga77">Calendar!$CD$34</definedName>
    <definedName name="rangga78">Calendar!$CD$35</definedName>
    <definedName name="rangga79">Calendar!$CD$36</definedName>
    <definedName name="rangga8">Calendar!$BW$13</definedName>
    <definedName name="rangga80">Calendar!$CD$37</definedName>
    <definedName name="rangga81">Calendar!$CD$38</definedName>
    <definedName name="rangga82">Calendar!$CD$39</definedName>
    <definedName name="rangga83">Calendar!$CD$40</definedName>
    <definedName name="rangga84">Calendar!$CD$41</definedName>
    <definedName name="rangga85">Calendar!$CD$42</definedName>
    <definedName name="rangga86">Calendar!$CD$43</definedName>
    <definedName name="rangga87">Calendar!$CD$44</definedName>
    <definedName name="rangga88">Calendar!$CD$45</definedName>
    <definedName name="rangga89">Calendar!$CD$46</definedName>
    <definedName name="rangga9">Calendar!$BW$14</definedName>
    <definedName name="rangga90">Calendar!$CD$47</definedName>
    <definedName name="rangga91">Calendar!$CD$48</definedName>
    <definedName name="rangga92">Calendar!$CD$49</definedName>
    <definedName name="rangga93">Calendar!$CD$50</definedName>
    <definedName name="rangga94">Calendar!$CD$51</definedName>
    <definedName name="rangga95">Calendar!$CD$52</definedName>
    <definedName name="rangga96">Calendar!$CD$53</definedName>
    <definedName name="rangga97">Calendar!$CD$54</definedName>
    <definedName name="rangga98">Calendar!$CD$55</definedName>
    <definedName name="rangga99">Calendar!$CD$56</definedName>
    <definedName name="ShowColor">Calendar!$BS$15</definedName>
    <definedName name="StartDay">Calendar!$AI$1</definedName>
    <definedName name="StartMonth">Calendar!$AG$1</definedName>
    <definedName name="StartMonth10">Calendar!$J$1</definedName>
    <definedName name="StartMonth11">Calendar!$K$1</definedName>
    <definedName name="StartMonth12">Calendar!$L$1</definedName>
    <definedName name="StartMonth13">Calendar!$M$1</definedName>
    <definedName name="StartMonth2">Calendar!$B$1</definedName>
    <definedName name="StartMonth3">Calendar!$C$1</definedName>
    <definedName name="StartMonth4">Calendar!$D$1</definedName>
    <definedName name="StartMonth5">Calendar!$E$1</definedName>
    <definedName name="StartMonth6">Calendar!$F$1</definedName>
    <definedName name="StartMonth7">Calendar!$G$1</definedName>
    <definedName name="StartMonth8">Calendar!$H$1</definedName>
    <definedName name="StartMonth9">Calendar!$I$1</definedName>
    <definedName name="Year10">Calendar!$V$1</definedName>
    <definedName name="Year11">Calendar!$W$1</definedName>
    <definedName name="Year12">Calendar!$X$1</definedName>
    <definedName name="Year5">Calendar!$Q$1</definedName>
    <definedName name="Year6">Calendar!$R$1</definedName>
    <definedName name="Year7">Calendar!$S$1</definedName>
    <definedName name="Year8">Calendar!$T$1</definedName>
    <definedName name="Year9">Calendar!$U$1</definedName>
  </definedNames>
  <calcPr calcId="144525"/>
</workbook>
</file>

<file path=xl/calcChain.xml><?xml version="1.0" encoding="utf-8"?>
<calcChain xmlns="http://schemas.openxmlformats.org/spreadsheetml/2006/main">
  <c r="E21" i="1" l="1"/>
  <c r="O23" i="1" l="1"/>
  <c r="O24" i="1"/>
  <c r="O25" i="1"/>
  <c r="O26" i="1"/>
  <c r="O27" i="1"/>
  <c r="O28" i="1"/>
  <c r="O29" i="1"/>
  <c r="X22" i="1"/>
  <c r="X23" i="1"/>
  <c r="X24" i="1"/>
  <c r="X25" i="1"/>
  <c r="X26" i="1"/>
  <c r="X27" i="1"/>
  <c r="X28" i="1"/>
  <c r="X29" i="1"/>
  <c r="AG22" i="1"/>
  <c r="AG23" i="1"/>
  <c r="AG24" i="1"/>
  <c r="AG25" i="1"/>
  <c r="AG26" i="1"/>
  <c r="AG27" i="1"/>
  <c r="AG28" i="1"/>
  <c r="AG29" i="1"/>
  <c r="AP22" i="1"/>
  <c r="AP23" i="1"/>
  <c r="AP24" i="1"/>
  <c r="AP25" i="1"/>
  <c r="AP26" i="1"/>
  <c r="AP27" i="1"/>
  <c r="AP28" i="1"/>
  <c r="AP29" i="1"/>
  <c r="AY22" i="1"/>
  <c r="AY23" i="1"/>
  <c r="AY24" i="1"/>
  <c r="AY25" i="1"/>
  <c r="AY26" i="1"/>
  <c r="AY27" i="1"/>
  <c r="AY28" i="1"/>
  <c r="AY29" i="1"/>
  <c r="F32" i="1"/>
  <c r="F33" i="1"/>
  <c r="F34" i="1"/>
  <c r="F35" i="1"/>
  <c r="F36" i="1"/>
  <c r="F37" i="1"/>
  <c r="F38" i="1"/>
  <c r="F39" i="1"/>
  <c r="O32" i="1"/>
  <c r="O33" i="1"/>
  <c r="O34" i="1"/>
  <c r="O35" i="1"/>
  <c r="O36" i="1"/>
  <c r="O37" i="1"/>
  <c r="O38" i="1"/>
  <c r="O39" i="1"/>
  <c r="X32" i="1"/>
  <c r="X33" i="1"/>
  <c r="X34" i="1"/>
  <c r="X35" i="1"/>
  <c r="X36" i="1"/>
  <c r="X37" i="1"/>
  <c r="X38" i="1"/>
  <c r="X39" i="1"/>
  <c r="AG32" i="1"/>
  <c r="AG33" i="1"/>
  <c r="AG34" i="1"/>
  <c r="AG35" i="1"/>
  <c r="AG36" i="1"/>
  <c r="AG37" i="1"/>
  <c r="AG38" i="1"/>
  <c r="AG39" i="1"/>
  <c r="AP32" i="1"/>
  <c r="AP33" i="1"/>
  <c r="AP34" i="1"/>
  <c r="AP35" i="1"/>
  <c r="AP36" i="1"/>
  <c r="AP37" i="1"/>
  <c r="AP38" i="1"/>
  <c r="AP39" i="1"/>
  <c r="AY32" i="1"/>
  <c r="AY33" i="1"/>
  <c r="AY34" i="1"/>
  <c r="AY35" i="1"/>
  <c r="AY36" i="1"/>
  <c r="AY37" i="1"/>
  <c r="AY38" i="1"/>
  <c r="AY39" i="1"/>
  <c r="BH32" i="1"/>
  <c r="BH33" i="1"/>
  <c r="BH34" i="1"/>
  <c r="BH35" i="1"/>
  <c r="BH36" i="1"/>
  <c r="BH37" i="1"/>
  <c r="BH38" i="1"/>
  <c r="BH39" i="1"/>
  <c r="AI1" i="1" l="1"/>
  <c r="AD6" i="1" s="1"/>
  <c r="AK6" i="1" s="1"/>
  <c r="AR6" i="1" s="1"/>
  <c r="AY6" i="1" s="1"/>
  <c r="BF6" i="1" s="1"/>
  <c r="BM6" i="1" s="1"/>
  <c r="AG1" i="1"/>
  <c r="B1" i="1" s="1"/>
  <c r="S8" i="1" s="1"/>
  <c r="N21" i="1" s="1"/>
  <c r="AC6" i="1" l="1"/>
  <c r="AJ6" i="1" s="1"/>
  <c r="AQ6" i="1" s="1"/>
  <c r="AX6" i="1" s="1"/>
  <c r="BE6" i="1" s="1"/>
  <c r="BL6" i="1" s="1"/>
  <c r="Y6" i="1"/>
  <c r="AF6" i="1" s="1"/>
  <c r="AM6" i="1" s="1"/>
  <c r="AT6" i="1" s="1"/>
  <c r="BA6" i="1" s="1"/>
  <c r="BH6" i="1" s="1"/>
  <c r="AA6" i="1"/>
  <c r="AH6" i="1" s="1"/>
  <c r="AO6" i="1" s="1"/>
  <c r="AV6" i="1" s="1"/>
  <c r="BC6" i="1" s="1"/>
  <c r="BJ6" i="1" s="1"/>
  <c r="AE6" i="1"/>
  <c r="AL6" i="1" s="1"/>
  <c r="AS6" i="1" s="1"/>
  <c r="AZ6" i="1" s="1"/>
  <c r="BG6" i="1" s="1"/>
  <c r="BN6" i="1" s="1"/>
  <c r="Y7" i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AB6" i="1"/>
  <c r="AI6" i="1" s="1"/>
  <c r="AP6" i="1" s="1"/>
  <c r="AW6" i="1" s="1"/>
  <c r="BD6" i="1" s="1"/>
  <c r="BK6" i="1" s="1"/>
  <c r="Z6" i="1"/>
  <c r="AG6" i="1" s="1"/>
  <c r="AN6" i="1" s="1"/>
  <c r="AU6" i="1" s="1"/>
  <c r="BB6" i="1" s="1"/>
  <c r="BI6" i="1" s="1"/>
  <c r="BV6" i="1"/>
  <c r="B7" i="1"/>
  <c r="S7" i="1"/>
  <c r="C1" i="1"/>
  <c r="S9" i="1" s="1"/>
  <c r="W21" i="1" s="1"/>
  <c r="B8" i="1" l="1"/>
  <c r="B9" i="1" s="1"/>
  <c r="B10" i="1" s="1"/>
  <c r="B11" i="1" s="1"/>
  <c r="B12" i="1" s="1"/>
  <c r="B13" i="1" s="1"/>
  <c r="CC6" i="1"/>
  <c r="CC7" i="1" s="1"/>
  <c r="CC8" i="1" s="1"/>
  <c r="CC9" i="1" s="1"/>
  <c r="CC10" i="1" s="1"/>
  <c r="CC11" i="1" s="1"/>
  <c r="CC12" i="1" s="1"/>
  <c r="CC13" i="1" s="1"/>
  <c r="BV7" i="1"/>
  <c r="BV8" i="1" s="1"/>
  <c r="BV9" i="1" s="1"/>
  <c r="BV10" i="1" s="1"/>
  <c r="BV11" i="1" s="1"/>
  <c r="BV12" i="1" s="1"/>
  <c r="BV13" i="1" s="1"/>
  <c r="Y8" i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D1" i="1"/>
  <c r="S10" i="1" s="1"/>
  <c r="AF21" i="1" s="1"/>
  <c r="B14" i="1" l="1"/>
  <c r="B15" i="1" s="1"/>
  <c r="B16" i="1" s="1"/>
  <c r="B17" i="1" s="1"/>
  <c r="B18" i="1" s="1"/>
  <c r="B19" i="1" s="1"/>
  <c r="BA8" i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E1" i="1"/>
  <c r="Y9" i="1" l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F1" i="1"/>
  <c r="BA9" i="1" l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G1" i="1"/>
  <c r="Y10" i="1" l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H1" i="1"/>
  <c r="BA10" i="1" l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I1" i="1"/>
  <c r="Y11" i="1" l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J1" i="1"/>
  <c r="BA11" i="1" l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K1" i="1"/>
  <c r="Y12" i="1" l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L1" i="1"/>
  <c r="BA12" i="1" l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M1" i="1"/>
  <c r="X1" i="1" l="1"/>
  <c r="S18" i="1" s="1"/>
  <c r="AX31" i="1" s="1"/>
  <c r="S19" i="1"/>
  <c r="BG31" i="1" s="1"/>
  <c r="Y13" i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N1" i="1"/>
  <c r="O1" i="1"/>
  <c r="P1" i="1"/>
  <c r="Q1" i="1"/>
  <c r="S11" i="1" s="1"/>
  <c r="AO21" i="1" s="1"/>
  <c r="R1" i="1"/>
  <c r="S12" i="1" s="1"/>
  <c r="AX21" i="1" s="1"/>
  <c r="S1" i="1"/>
  <c r="S13" i="1" s="1"/>
  <c r="E31" i="1" s="1"/>
  <c r="T1" i="1"/>
  <c r="S14" i="1" s="1"/>
  <c r="N31" i="1" s="1"/>
  <c r="U1" i="1"/>
  <c r="S15" i="1" s="1"/>
  <c r="W31" i="1" s="1"/>
  <c r="V1" i="1"/>
  <c r="S16" i="1" s="1"/>
  <c r="AF31" i="1" s="1"/>
  <c r="W1" i="1"/>
  <c r="S17" i="1" s="1"/>
  <c r="AO31" i="1" s="1"/>
  <c r="BA13" i="1" l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F29" i="1"/>
  <c r="F28" i="1"/>
  <c r="F27" i="1"/>
  <c r="F26" i="1"/>
  <c r="F25" i="1"/>
  <c r="F24" i="1"/>
  <c r="F23" i="1"/>
  <c r="F22" i="1"/>
  <c r="Y14" i="1" l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D13" i="1"/>
  <c r="CE13" i="1" s="1"/>
  <c r="CF12" i="1"/>
  <c r="CE12" i="1"/>
  <c r="CD12" i="1"/>
  <c r="CF11" i="1"/>
  <c r="CE11" i="1"/>
  <c r="CD11" i="1"/>
  <c r="CF10" i="1"/>
  <c r="CE10" i="1"/>
  <c r="CD10" i="1"/>
  <c r="CF9" i="1"/>
  <c r="CD9" i="1"/>
  <c r="CE9" i="1" s="1"/>
  <c r="CF8" i="1"/>
  <c r="CE8" i="1"/>
  <c r="CD8" i="1"/>
  <c r="CF7" i="1"/>
  <c r="CD7" i="1"/>
  <c r="CE7" i="1" s="1"/>
  <c r="CF6" i="1"/>
  <c r="CD6" i="1"/>
  <c r="CE6" i="1" s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1" i="1"/>
  <c r="BY20" i="1"/>
  <c r="BY19" i="1"/>
  <c r="BY18" i="1"/>
  <c r="BY17" i="1"/>
  <c r="BY16" i="1"/>
  <c r="BY15" i="1"/>
  <c r="BX12" i="1"/>
  <c r="BX11" i="1"/>
  <c r="BX10" i="1"/>
  <c r="BX8" i="1"/>
  <c r="BX6" i="1"/>
  <c r="BY14" i="1"/>
  <c r="BY13" i="1"/>
  <c r="BW13" i="1"/>
  <c r="BX13" i="1" s="1"/>
  <c r="BY12" i="1"/>
  <c r="BW12" i="1"/>
  <c r="BY11" i="1"/>
  <c r="BW11" i="1"/>
  <c r="BY10" i="1"/>
  <c r="BW10" i="1"/>
  <c r="BY9" i="1"/>
  <c r="BW9" i="1"/>
  <c r="BX9" i="1" s="1"/>
  <c r="BY8" i="1"/>
  <c r="BW8" i="1"/>
  <c r="BY7" i="1"/>
  <c r="BW7" i="1"/>
  <c r="BX7" i="1" s="1"/>
  <c r="BY6" i="1"/>
  <c r="BW6" i="1"/>
  <c r="CC21" i="1"/>
  <c r="CC29" i="1" s="1"/>
  <c r="CC37" i="1" s="1"/>
  <c r="CC45" i="1" s="1"/>
  <c r="CC53" i="1" s="1"/>
  <c r="CC61" i="1" s="1"/>
  <c r="CD61" i="1" s="1"/>
  <c r="CE61" i="1" s="1"/>
  <c r="CB21" i="1"/>
  <c r="CB29" i="1" s="1"/>
  <c r="CB37" i="1" s="1"/>
  <c r="CB45" i="1" s="1"/>
  <c r="CB53" i="1" s="1"/>
  <c r="CB61" i="1" s="1"/>
  <c r="CC20" i="1"/>
  <c r="CC28" i="1" s="1"/>
  <c r="CC36" i="1" s="1"/>
  <c r="CC44" i="1" s="1"/>
  <c r="CC52" i="1" s="1"/>
  <c r="CC60" i="1" s="1"/>
  <c r="CD60" i="1" s="1"/>
  <c r="CB20" i="1"/>
  <c r="CB28" i="1" s="1"/>
  <c r="CB36" i="1" s="1"/>
  <c r="CB44" i="1" s="1"/>
  <c r="CB52" i="1" s="1"/>
  <c r="CB60" i="1" s="1"/>
  <c r="CC19" i="1"/>
  <c r="CC27" i="1" s="1"/>
  <c r="CC35" i="1" s="1"/>
  <c r="CC43" i="1" s="1"/>
  <c r="CC51" i="1" s="1"/>
  <c r="CC59" i="1" s="1"/>
  <c r="CD59" i="1" s="1"/>
  <c r="CB19" i="1"/>
  <c r="CB27" i="1" s="1"/>
  <c r="CB35" i="1" s="1"/>
  <c r="CB43" i="1" s="1"/>
  <c r="CB51" i="1" s="1"/>
  <c r="CB59" i="1" s="1"/>
  <c r="CC18" i="1"/>
  <c r="CC26" i="1" s="1"/>
  <c r="CC34" i="1" s="1"/>
  <c r="CC42" i="1" s="1"/>
  <c r="CC50" i="1" s="1"/>
  <c r="CC58" i="1" s="1"/>
  <c r="CE58" i="1" s="1"/>
  <c r="CB18" i="1"/>
  <c r="CB26" i="1" s="1"/>
  <c r="CB34" i="1" s="1"/>
  <c r="CB42" i="1" s="1"/>
  <c r="CB50" i="1" s="1"/>
  <c r="CB58" i="1" s="1"/>
  <c r="CC17" i="1"/>
  <c r="CC25" i="1" s="1"/>
  <c r="CC33" i="1" s="1"/>
  <c r="CC41" i="1" s="1"/>
  <c r="CC49" i="1" s="1"/>
  <c r="CC57" i="1" s="1"/>
  <c r="CD57" i="1" s="1"/>
  <c r="CE57" i="1" s="1"/>
  <c r="CB17" i="1"/>
  <c r="CB25" i="1" s="1"/>
  <c r="CB33" i="1" s="1"/>
  <c r="CB41" i="1" s="1"/>
  <c r="CB49" i="1" s="1"/>
  <c r="CB57" i="1" s="1"/>
  <c r="CC16" i="1"/>
  <c r="CC24" i="1" s="1"/>
  <c r="CC32" i="1" s="1"/>
  <c r="CC40" i="1" s="1"/>
  <c r="CC48" i="1" s="1"/>
  <c r="CC56" i="1" s="1"/>
  <c r="CE56" i="1" s="1"/>
  <c r="CB16" i="1"/>
  <c r="CB24" i="1" s="1"/>
  <c r="CB32" i="1" s="1"/>
  <c r="CB40" i="1" s="1"/>
  <c r="CB48" i="1" s="1"/>
  <c r="CB56" i="1" s="1"/>
  <c r="CC15" i="1"/>
  <c r="CC23" i="1" s="1"/>
  <c r="CC31" i="1" s="1"/>
  <c r="CC39" i="1" s="1"/>
  <c r="CC47" i="1" s="1"/>
  <c r="CD47" i="1" s="1"/>
  <c r="CE47" i="1" s="1"/>
  <c r="CB15" i="1"/>
  <c r="CB23" i="1" s="1"/>
  <c r="CB31" i="1" s="1"/>
  <c r="CB39" i="1" s="1"/>
  <c r="CB47" i="1" s="1"/>
  <c r="CB55" i="1" s="1"/>
  <c r="CC14" i="1"/>
  <c r="CC22" i="1" s="1"/>
  <c r="CC30" i="1" s="1"/>
  <c r="CC38" i="1" s="1"/>
  <c r="CC46" i="1" s="1"/>
  <c r="CC54" i="1" s="1"/>
  <c r="CD54" i="1" s="1"/>
  <c r="CB14" i="1"/>
  <c r="CB22" i="1" s="1"/>
  <c r="CB30" i="1" s="1"/>
  <c r="CB38" i="1" s="1"/>
  <c r="CB46" i="1" s="1"/>
  <c r="CB54" i="1" s="1"/>
  <c r="BV21" i="1"/>
  <c r="BV29" i="1" s="1"/>
  <c r="BV37" i="1" s="1"/>
  <c r="BV45" i="1" s="1"/>
  <c r="BV53" i="1" s="1"/>
  <c r="BW53" i="1" s="1"/>
  <c r="BX53" i="1" s="1"/>
  <c r="BU21" i="1"/>
  <c r="BU29" i="1" s="1"/>
  <c r="BU37" i="1" s="1"/>
  <c r="BU45" i="1" s="1"/>
  <c r="BU53" i="1" s="1"/>
  <c r="BV20" i="1"/>
  <c r="BV28" i="1" s="1"/>
  <c r="BV36" i="1" s="1"/>
  <c r="BV44" i="1" s="1"/>
  <c r="BW44" i="1" s="1"/>
  <c r="BU20" i="1"/>
  <c r="BU28" i="1" s="1"/>
  <c r="BU36" i="1" s="1"/>
  <c r="BU44" i="1" s="1"/>
  <c r="BU52" i="1" s="1"/>
  <c r="BV19" i="1"/>
  <c r="BV27" i="1" s="1"/>
  <c r="BV35" i="1" s="1"/>
  <c r="BV43" i="1" s="1"/>
  <c r="BV51" i="1" s="1"/>
  <c r="BW51" i="1" s="1"/>
  <c r="BU19" i="1"/>
  <c r="BU27" i="1" s="1"/>
  <c r="BU35" i="1" s="1"/>
  <c r="BU43" i="1" s="1"/>
  <c r="BU51" i="1" s="1"/>
  <c r="BV18" i="1"/>
  <c r="BV26" i="1" s="1"/>
  <c r="BV34" i="1" s="1"/>
  <c r="BV42" i="1" s="1"/>
  <c r="BX42" i="1" s="1"/>
  <c r="BU18" i="1"/>
  <c r="BU26" i="1" s="1"/>
  <c r="BU34" i="1" s="1"/>
  <c r="BU42" i="1" s="1"/>
  <c r="BU50" i="1" s="1"/>
  <c r="BV17" i="1"/>
  <c r="BV25" i="1" s="1"/>
  <c r="BV33" i="1" s="1"/>
  <c r="BV41" i="1" s="1"/>
  <c r="BV49" i="1" s="1"/>
  <c r="BW49" i="1" s="1"/>
  <c r="BX49" i="1" s="1"/>
  <c r="BU17" i="1"/>
  <c r="BU25" i="1" s="1"/>
  <c r="BU33" i="1" s="1"/>
  <c r="BU41" i="1" s="1"/>
  <c r="BU49" i="1" s="1"/>
  <c r="BV16" i="1"/>
  <c r="BV24" i="1" s="1"/>
  <c r="BV32" i="1" s="1"/>
  <c r="BV40" i="1" s="1"/>
  <c r="BW40" i="1" s="1"/>
  <c r="BU16" i="1"/>
  <c r="BU24" i="1" s="1"/>
  <c r="BU32" i="1" s="1"/>
  <c r="BU40" i="1" s="1"/>
  <c r="BU48" i="1" s="1"/>
  <c r="BV15" i="1"/>
  <c r="BV23" i="1" s="1"/>
  <c r="BV31" i="1" s="1"/>
  <c r="BV39" i="1" s="1"/>
  <c r="BV47" i="1" s="1"/>
  <c r="BW47" i="1" s="1"/>
  <c r="BX47" i="1" s="1"/>
  <c r="BU15" i="1"/>
  <c r="BU23" i="1" s="1"/>
  <c r="BU31" i="1" s="1"/>
  <c r="BU39" i="1" s="1"/>
  <c r="BU47" i="1" s="1"/>
  <c r="BV14" i="1"/>
  <c r="BV22" i="1" s="1"/>
  <c r="BV30" i="1" s="1"/>
  <c r="BV38" i="1" s="1"/>
  <c r="BV46" i="1" s="1"/>
  <c r="BX46" i="1" s="1"/>
  <c r="BU14" i="1"/>
  <c r="BU22" i="1" s="1"/>
  <c r="BU30" i="1" s="1"/>
  <c r="BU38" i="1" s="1"/>
  <c r="BU46" i="1" s="1"/>
  <c r="BA14" i="1" l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X22" i="1"/>
  <c r="BV48" i="1"/>
  <c r="BW48" i="1" s="1"/>
  <c r="BW46" i="1"/>
  <c r="CD18" i="1"/>
  <c r="CD24" i="1"/>
  <c r="CD30" i="1"/>
  <c r="CD50" i="1"/>
  <c r="CD56" i="1"/>
  <c r="CE16" i="1"/>
  <c r="CE22" i="1"/>
  <c r="CE28" i="1"/>
  <c r="CE48" i="1"/>
  <c r="CE54" i="1"/>
  <c r="CE60" i="1"/>
  <c r="BV52" i="1"/>
  <c r="BX52" i="1" s="1"/>
  <c r="BW22" i="1"/>
  <c r="BW30" i="1"/>
  <c r="CE42" i="1"/>
  <c r="BW38" i="1"/>
  <c r="CD36" i="1"/>
  <c r="CE19" i="1"/>
  <c r="CD45" i="1"/>
  <c r="CE45" i="1" s="1"/>
  <c r="CC55" i="1"/>
  <c r="CD55" i="1" s="1"/>
  <c r="CE55" i="1" s="1"/>
  <c r="BW21" i="1"/>
  <c r="BX21" i="1" s="1"/>
  <c r="BX30" i="1"/>
  <c r="BX38" i="1"/>
  <c r="CD15" i="1"/>
  <c r="CE15" i="1" s="1"/>
  <c r="CE18" i="1"/>
  <c r="CD21" i="1"/>
  <c r="CE21" i="1" s="1"/>
  <c r="CE24" i="1"/>
  <c r="CD26" i="1"/>
  <c r="CE27" i="1"/>
  <c r="CE30" i="1"/>
  <c r="CD32" i="1"/>
  <c r="CD35" i="1"/>
  <c r="CE36" i="1"/>
  <c r="CD38" i="1"/>
  <c r="CD41" i="1"/>
  <c r="CE41" i="1" s="1"/>
  <c r="CD44" i="1"/>
  <c r="CE50" i="1"/>
  <c r="CD53" i="1"/>
  <c r="CE53" i="1" s="1"/>
  <c r="CD58" i="1"/>
  <c r="CE59" i="1"/>
  <c r="CD33" i="1"/>
  <c r="CE33" i="1" s="1"/>
  <c r="BW14" i="1"/>
  <c r="BX14" i="1" s="1"/>
  <c r="BW15" i="1"/>
  <c r="BX15" i="1" s="1"/>
  <c r="BW29" i="1"/>
  <c r="BX29" i="1" s="1"/>
  <c r="BW37" i="1"/>
  <c r="BX37" i="1" s="1"/>
  <c r="BW45" i="1"/>
  <c r="BX45" i="1" s="1"/>
  <c r="CD14" i="1"/>
  <c r="CE14" i="1" s="1"/>
  <c r="CD17" i="1"/>
  <c r="CE17" i="1" s="1"/>
  <c r="CD20" i="1"/>
  <c r="CD23" i="1"/>
  <c r="CE23" i="1" s="1"/>
  <c r="CE26" i="1"/>
  <c r="CD29" i="1"/>
  <c r="CE29" i="1" s="1"/>
  <c r="CE32" i="1"/>
  <c r="CD34" i="1"/>
  <c r="CE35" i="1"/>
  <c r="CE38" i="1"/>
  <c r="CD40" i="1"/>
  <c r="CD43" i="1"/>
  <c r="CE44" i="1"/>
  <c r="CD46" i="1"/>
  <c r="CD49" i="1"/>
  <c r="CE49" i="1" s="1"/>
  <c r="CD52" i="1"/>
  <c r="CD27" i="1"/>
  <c r="CD39" i="1"/>
  <c r="CE39" i="1" s="1"/>
  <c r="CE51" i="1"/>
  <c r="BV50" i="1"/>
  <c r="BX50" i="1" s="1"/>
  <c r="BW23" i="1"/>
  <c r="BX23" i="1" s="1"/>
  <c r="BW31" i="1"/>
  <c r="BX31" i="1" s="1"/>
  <c r="BW39" i="1"/>
  <c r="BX39" i="1" s="1"/>
  <c r="CD16" i="1"/>
  <c r="CD19" i="1"/>
  <c r="CE20" i="1"/>
  <c r="CD22" i="1"/>
  <c r="CD25" i="1"/>
  <c r="CE25" i="1" s="1"/>
  <c r="CD28" i="1"/>
  <c r="CD31" i="1"/>
  <c r="CE31" i="1" s="1"/>
  <c r="CE34" i="1"/>
  <c r="CD37" i="1"/>
  <c r="CE37" i="1" s="1"/>
  <c r="CE40" i="1"/>
  <c r="CD42" i="1"/>
  <c r="CE43" i="1"/>
  <c r="CE46" i="1"/>
  <c r="CD48" i="1"/>
  <c r="CD51" i="1"/>
  <c r="CE52" i="1"/>
  <c r="BX16" i="1"/>
  <c r="BW19" i="1"/>
  <c r="BX20" i="1"/>
  <c r="BW24" i="1"/>
  <c r="BW27" i="1"/>
  <c r="BX28" i="1"/>
  <c r="BX32" i="1"/>
  <c r="BW35" i="1"/>
  <c r="BX36" i="1"/>
  <c r="BX40" i="1"/>
  <c r="BW43" i="1"/>
  <c r="BX44" i="1"/>
  <c r="BX48" i="1"/>
  <c r="BX51" i="1"/>
  <c r="BW18" i="1"/>
  <c r="BX19" i="1"/>
  <c r="BX24" i="1"/>
  <c r="BW26" i="1"/>
  <c r="BX27" i="1"/>
  <c r="BW34" i="1"/>
  <c r="BX35" i="1"/>
  <c r="BW42" i="1"/>
  <c r="BX43" i="1"/>
  <c r="BW17" i="1"/>
  <c r="BX17" i="1" s="1"/>
  <c r="BX18" i="1"/>
  <c r="BX26" i="1"/>
  <c r="BW33" i="1"/>
  <c r="BX33" i="1" s="1"/>
  <c r="BX34" i="1"/>
  <c r="BW41" i="1"/>
  <c r="BX41" i="1" s="1"/>
  <c r="BW16" i="1"/>
  <c r="BW20" i="1"/>
  <c r="BW25" i="1"/>
  <c r="BX25" i="1" s="1"/>
  <c r="BW28" i="1"/>
  <c r="BW32" i="1"/>
  <c r="BW36" i="1"/>
  <c r="BW50" i="1" l="1"/>
  <c r="Y15" i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W52" i="1"/>
  <c r="BY22" i="1"/>
  <c r="BA15" i="1" l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Y16" i="1" l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l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Y17" i="1" l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l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Y18" i="1" l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l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Y19" i="1" l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</calcChain>
</file>

<file path=xl/sharedStrings.xml><?xml version="1.0" encoding="utf-8"?>
<sst xmlns="http://schemas.openxmlformats.org/spreadsheetml/2006/main" count="58" uniqueCount="27">
  <si>
    <t>Code</t>
  </si>
  <si>
    <t>Start Date</t>
  </si>
  <si>
    <t>End Date</t>
  </si>
  <si>
    <t>Color Code</t>
  </si>
  <si>
    <t>C1</t>
  </si>
  <si>
    <t>C2</t>
  </si>
  <si>
    <t>C3</t>
  </si>
  <si>
    <t>C4</t>
  </si>
  <si>
    <t>ACADEMIC CALENDAR</t>
  </si>
  <si>
    <t>Fall Quarter Event 1</t>
  </si>
  <si>
    <t>Yes</t>
  </si>
  <si>
    <t>Code 1</t>
  </si>
  <si>
    <t>Code 2</t>
  </si>
  <si>
    <t>Code 3</t>
  </si>
  <si>
    <t>Code 4</t>
  </si>
  <si>
    <t>Show Color Code</t>
  </si>
  <si>
    <t>Colorize Description</t>
  </si>
  <si>
    <t>Starting Month</t>
  </si>
  <si>
    <t>Number of Month</t>
  </si>
  <si>
    <t>Starting Day</t>
  </si>
  <si>
    <t>Sunday</t>
  </si>
  <si>
    <t>September</t>
  </si>
  <si>
    <t>Fall Quarter Event 2</t>
  </si>
  <si>
    <t>Notes</t>
  </si>
  <si>
    <t>c4</t>
  </si>
  <si>
    <t>Field trip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</si>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</sst>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9" tint="-0.499984740745262"/>
      <name val="Wingdings 3"/>
      <family val="1"/>
      <charset val="2"/>
    </font>
    <font>
      <b/>
      <sz val="48"/>
      <color theme="0"/>
      <name val="Lucida Sans"/>
      <family val="2"/>
    </font>
    <font>
      <b/>
      <sz val="2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9" tint="-0.499984740745262"/>
      <name val="Wingdings 3"/>
      <family val="1"/>
      <charset val="2"/>
    </font>
    <font>
      <b/>
      <sz val="26"/>
      <color theme="0"/>
      <name val="Lucida San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36"/>
      <color theme="0"/>
      <name val="Old English Text MT"/>
      <family val="4"/>
    </font>
    <font>
      <b/>
      <sz val="36"/>
      <color theme="0"/>
      <name val="Verdana"/>
      <family val="2"/>
    </font>
    <font>
      <b/>
      <sz val="11"/>
      <color theme="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b/>
      <sz val="18"/>
      <color theme="1"/>
      <name val="Candara"/>
      <family val="2"/>
    </font>
    <font>
      <sz val="10"/>
      <color theme="1"/>
      <name val="Candara"/>
      <family val="2"/>
    </font>
    <font>
      <sz val="11"/>
      <name val="Candara"/>
      <family val="2"/>
    </font>
    <font>
      <sz val="10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4" fontId="0" fillId="0" borderId="1" xfId="0" applyNumberForma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1" fillId="6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>
      <alignment vertic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4" fontId="0" fillId="7" borderId="6" xfId="0" applyNumberFormat="1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17" fillId="6" borderId="0" xfId="0" applyFont="1" applyFill="1" applyAlignment="1">
      <alignment vertical="center"/>
    </xf>
    <xf numFmtId="0" fontId="19" fillId="4" borderId="6" xfId="0" applyFont="1" applyFill="1" applyBorder="1" applyAlignment="1">
      <alignment vertical="center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vertical="center"/>
      <protection locked="0"/>
    </xf>
    <xf numFmtId="0" fontId="18" fillId="7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center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4" xfId="0" quotePrefix="1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9" fillId="4" borderId="4" xfId="0" applyNumberFormat="1" applyFont="1" applyFill="1" applyBorder="1" applyAlignment="1" applyProtection="1">
      <alignment horizontal="left" vertical="center"/>
      <protection locked="0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8" fillId="11" borderId="9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left" vertical="center" wrapText="1"/>
      <protection locked="0"/>
    </xf>
    <xf numFmtId="0" fontId="18" fillId="11" borderId="9" xfId="0" applyFont="1" applyFill="1" applyBorder="1" applyAlignment="1" applyProtection="1">
      <alignment horizontal="left" vertical="center" wrapText="1"/>
      <protection locked="0"/>
    </xf>
    <xf numFmtId="0" fontId="22" fillId="11" borderId="9" xfId="0" applyFont="1" applyFill="1" applyBorder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17" fontId="16" fillId="6" borderId="0" xfId="0" quotePrefix="1" applyNumberFormat="1" applyFont="1" applyFill="1" applyBorder="1" applyAlignment="1" applyProtection="1">
      <alignment horizontal="center" vertical="center" wrapText="1"/>
      <protection locked="0"/>
    </xf>
    <xf numFmtId="17" fontId="15" fillId="6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7">
    <dxf>
      <font>
        <color theme="6" tint="0.79998168889431442"/>
      </font>
      <fill>
        <patternFill>
          <bgColor theme="6" tint="0.79998168889431442"/>
        </patternFill>
      </fill>
      <border>
        <left/>
        <right/>
        <top/>
        <bottom/>
        <vertical/>
        <horizontal/>
      </border>
    </dxf>
    <dxf>
      <font>
        <color theme="6" tint="0.59996337778862885"/>
      </font>
      <fill>
        <patternFill>
          <bgColor theme="6" tint="0.59996337778862885"/>
        </patternFill>
      </fill>
      <border>
        <bottom/>
      </border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m%20Files/Excelo/Calendars/Calendar%202017/Unlocked/2016-2017%20Academic%20Calendar%20Templates/2016%20-%202017%20Academic%20Calendar%20New%20Model%2012%20-%20V2.6%20-%20with%20Side%20Notes%20at%20Midd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About"/>
    </sheetNames>
    <sheetDataSet>
      <sheetData sheetId="0">
        <row r="1">
          <cell r="B1">
            <v>10</v>
          </cell>
        </row>
        <row r="17">
          <cell r="AG17" t="str">
            <v>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81"/>
  <sheetViews>
    <sheetView showGridLines="0" tabSelected="1" topLeftCell="A20" zoomScale="90" zoomScaleNormal="90" workbookViewId="0">
      <selection activeCell="E31" sqref="E31:L31"/>
    </sheetView>
  </sheetViews>
  <sheetFormatPr defaultColWidth="0" defaultRowHeight="15" x14ac:dyDescent="0.25"/>
  <cols>
    <col min="1" max="1" width="2.7109375" style="1" customWidth="1"/>
    <col min="2" max="2" width="3.28515625" style="70" customWidth="1"/>
    <col min="3" max="4" width="3.42578125" style="1" customWidth="1"/>
    <col min="5" max="5" width="5" style="1" customWidth="1"/>
    <col min="6" max="6" width="3.42578125" style="1" customWidth="1"/>
    <col min="7" max="7" width="4.5703125" style="1" customWidth="1"/>
    <col min="8" max="20" width="3.42578125" style="1" customWidth="1"/>
    <col min="21" max="23" width="3.42578125" style="16" customWidth="1"/>
    <col min="24" max="66" width="3.42578125" style="1" customWidth="1"/>
    <col min="67" max="67" width="3.42578125" style="12" customWidth="1"/>
    <col min="68" max="69" width="2.7109375" style="2" customWidth="1"/>
    <col min="70" max="70" width="19.7109375" style="2" customWidth="1"/>
    <col min="71" max="71" width="11.5703125" style="2" customWidth="1"/>
    <col min="72" max="72" width="4.28515625" style="2" customWidth="1"/>
    <col min="73" max="73" width="2.28515625" style="1" hidden="1" customWidth="1"/>
    <col min="74" max="74" width="3.42578125" style="1" hidden="1" customWidth="1"/>
    <col min="75" max="76" width="11.7109375" style="1" hidden="1" customWidth="1"/>
    <col min="77" max="77" width="6" style="1" hidden="1" customWidth="1"/>
    <col min="78" max="79" width="8.85546875" style="1" hidden="1" customWidth="1"/>
    <col min="80" max="81" width="2.28515625" style="1" hidden="1" customWidth="1"/>
    <col min="82" max="83" width="10.42578125" style="1" hidden="1" customWidth="1"/>
    <col min="84" max="84" width="3.7109375" style="1" hidden="1" customWidth="1"/>
    <col min="85" max="90" width="8.85546875" style="1" hidden="1" customWidth="1"/>
    <col min="91" max="110" width="8.85546875" style="13" hidden="1" customWidth="1"/>
    <col min="111" max="16384" width="8.85546875" style="1" hidden="1"/>
  </cols>
  <sheetData>
    <row r="1" spans="1:110" ht="15" hidden="1" customHeight="1" x14ac:dyDescent="0.3">
      <c r="B1" s="72">
        <f>StartMonth+1</f>
        <v>10</v>
      </c>
      <c r="C1" s="72">
        <f>B1+1</f>
        <v>11</v>
      </c>
      <c r="D1" s="72">
        <f>C1+1</f>
        <v>12</v>
      </c>
      <c r="E1" s="72">
        <f>IF(D1=12,1,D1+1)</f>
        <v>1</v>
      </c>
      <c r="F1" s="72">
        <f t="shared" ref="F1:M1" si="0">IF(E1=12,1,E1+1)</f>
        <v>2</v>
      </c>
      <c r="G1" s="72">
        <f t="shared" si="0"/>
        <v>3</v>
      </c>
      <c r="H1" s="72">
        <f t="shared" si="0"/>
        <v>4</v>
      </c>
      <c r="I1" s="72">
        <f t="shared" si="0"/>
        <v>5</v>
      </c>
      <c r="J1" s="72">
        <f t="shared" si="0"/>
        <v>6</v>
      </c>
      <c r="K1" s="72">
        <f t="shared" si="0"/>
        <v>7</v>
      </c>
      <c r="L1" s="72">
        <f t="shared" si="0"/>
        <v>8</v>
      </c>
      <c r="M1" s="72">
        <f t="shared" si="0"/>
        <v>9</v>
      </c>
      <c r="N1" s="72">
        <f>IF(StartMonth2&gt;StartMonth13,2016,2017)</f>
        <v>2016</v>
      </c>
      <c r="O1" s="72">
        <f>IF(StartMonth3&gt;StartMonth13,2016,2017)</f>
        <v>2016</v>
      </c>
      <c r="P1" s="72">
        <f>IF(StartMonth4&gt;StartMonth13,2016,2017)</f>
        <v>2016</v>
      </c>
      <c r="Q1" s="72">
        <f>IF(StartMonth5&gt;StartMonth13,2016,2017)</f>
        <v>2017</v>
      </c>
      <c r="R1" s="72">
        <f>IF(StartMonth6&gt;StartMonth13,2016,2017)</f>
        <v>2017</v>
      </c>
      <c r="S1" s="72">
        <f>IF(StartMonth7&gt;StartMonth13,2016,2017)</f>
        <v>2017</v>
      </c>
      <c r="T1" s="72">
        <f>IF(StartMonth8&gt;StartMonth13,2016,2017)</f>
        <v>2017</v>
      </c>
      <c r="U1" s="72">
        <f>IF(StartMonth9&gt;StartMonth13,2016,2017)</f>
        <v>2017</v>
      </c>
      <c r="V1" s="72">
        <f>IF(StartMonth10&gt;StartMonth13,2016,2017)</f>
        <v>2017</v>
      </c>
      <c r="W1" s="72">
        <f>IF(StartMonth11&gt;StartMonth13,2016,2017)</f>
        <v>2017</v>
      </c>
      <c r="X1" s="72">
        <f>IF(StartMonth12&gt;StartMonth13,2016,2017)</f>
        <v>2017</v>
      </c>
      <c r="Y1" s="73"/>
      <c r="Z1" s="74"/>
      <c r="AA1" s="74"/>
      <c r="AB1" s="74"/>
      <c r="AC1" s="74"/>
      <c r="AD1" s="74"/>
      <c r="AE1" s="74"/>
      <c r="AF1" s="74"/>
      <c r="AG1" s="73">
        <f>IF(BS18="July",7,IF(BS18="August",8,9))</f>
        <v>9</v>
      </c>
      <c r="AH1" s="73"/>
      <c r="AI1" s="73">
        <f>IF(BS20="Sunday",1,2)</f>
        <v>1</v>
      </c>
    </row>
    <row r="2" spans="1:110" ht="15" hidden="1" customHeight="1" x14ac:dyDescent="0.3">
      <c r="H2" s="2"/>
      <c r="BO2" s="11"/>
      <c r="BP2" s="3"/>
      <c r="BQ2" s="3"/>
      <c r="BR2" s="3"/>
      <c r="BS2" s="3"/>
      <c r="BT2" s="3"/>
      <c r="BU2" s="4"/>
      <c r="BV2" s="4"/>
      <c r="BW2" s="8"/>
      <c r="BX2" s="8"/>
      <c r="BY2" s="8"/>
    </row>
    <row r="3" spans="1:110" ht="15" hidden="1" customHeight="1" x14ac:dyDescent="0.3">
      <c r="C3" s="2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1"/>
      <c r="V3" s="31"/>
      <c r="W3" s="31"/>
      <c r="X3" s="3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5"/>
      <c r="BP3" s="3"/>
      <c r="BQ3" s="3"/>
      <c r="BR3" s="3"/>
      <c r="BS3" s="3"/>
      <c r="BT3" s="3"/>
      <c r="BU3" s="52"/>
      <c r="BV3" s="52"/>
      <c r="BW3" s="9">
        <v>2016</v>
      </c>
      <c r="BX3" s="9"/>
      <c r="BY3" s="9"/>
      <c r="CB3" s="54"/>
      <c r="CC3" s="54"/>
      <c r="CD3" s="54">
        <v>2017</v>
      </c>
      <c r="CE3" s="54"/>
      <c r="CF3" s="54"/>
    </row>
    <row r="4" spans="1:110" s="55" customFormat="1" ht="17.45" customHeight="1" x14ac:dyDescent="0.3">
      <c r="B4" s="6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5"/>
      <c r="BQ4" s="5"/>
      <c r="BR4" s="5"/>
      <c r="BS4" s="5"/>
      <c r="BT4" s="5"/>
      <c r="BU4" s="82"/>
      <c r="BV4" s="82"/>
      <c r="BW4" s="83"/>
      <c r="BX4" s="83"/>
      <c r="BY4" s="83"/>
      <c r="CB4" s="84"/>
      <c r="CC4" s="84"/>
      <c r="CD4" s="84"/>
      <c r="CE4" s="84"/>
      <c r="CF4" s="84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</row>
    <row r="5" spans="1:110" ht="16.149999999999999" customHeight="1" x14ac:dyDescent="0.3">
      <c r="C5" s="24"/>
      <c r="D5" s="24"/>
      <c r="E5" s="124"/>
      <c r="F5" s="124"/>
      <c r="G5" s="124"/>
      <c r="H5" s="124"/>
      <c r="I5" s="124"/>
      <c r="J5" s="124"/>
      <c r="K5" s="124"/>
      <c r="L5" s="64"/>
      <c r="M5" s="64"/>
      <c r="N5" s="124"/>
      <c r="O5" s="124"/>
      <c r="P5" s="124"/>
      <c r="Q5" s="124"/>
      <c r="R5" s="124"/>
      <c r="S5" s="124"/>
      <c r="T5" s="124"/>
      <c r="U5" s="64"/>
      <c r="V5" s="64"/>
      <c r="W5" s="124"/>
      <c r="X5" s="124"/>
      <c r="Y5" s="124"/>
      <c r="Z5" s="124"/>
      <c r="AA5" s="124"/>
      <c r="AB5" s="124"/>
      <c r="AC5" s="124"/>
      <c r="AD5" s="64"/>
      <c r="AE5" s="64"/>
      <c r="AF5" s="124"/>
      <c r="AG5" s="124"/>
      <c r="AH5" s="124"/>
      <c r="AI5" s="124"/>
      <c r="AJ5" s="124"/>
      <c r="AK5" s="124"/>
      <c r="AL5" s="124"/>
      <c r="AM5" s="64"/>
      <c r="AN5" s="64"/>
      <c r="AO5" s="124"/>
      <c r="AP5" s="124"/>
      <c r="AQ5" s="124"/>
      <c r="AR5" s="124"/>
      <c r="AS5" s="124"/>
      <c r="AT5" s="124"/>
      <c r="AU5" s="124"/>
      <c r="AV5" s="64"/>
      <c r="AW5" s="64"/>
      <c r="AX5" s="69"/>
      <c r="AY5" s="69"/>
      <c r="AZ5" s="69"/>
      <c r="BA5" s="69"/>
      <c r="BB5" s="69"/>
      <c r="BC5" s="69"/>
      <c r="BD5" s="69"/>
      <c r="BE5" s="24"/>
      <c r="BF5" s="24"/>
      <c r="BG5" s="24"/>
      <c r="BH5" s="24"/>
      <c r="BI5" s="25"/>
      <c r="BJ5" s="25"/>
      <c r="BK5" s="25"/>
      <c r="BL5" s="25"/>
      <c r="BM5" s="25"/>
      <c r="BN5" s="25"/>
      <c r="BO5" s="25"/>
      <c r="BR5" s="79" t="s">
        <v>3</v>
      </c>
      <c r="BS5" s="80"/>
      <c r="BT5" s="3"/>
      <c r="BU5" s="52"/>
      <c r="BV5" s="52"/>
      <c r="BW5" s="9" t="s">
        <v>1</v>
      </c>
      <c r="BX5" s="9" t="s">
        <v>2</v>
      </c>
      <c r="BY5" s="9" t="s">
        <v>0</v>
      </c>
      <c r="CB5" s="54"/>
      <c r="CC5" s="54"/>
      <c r="CD5" s="54"/>
      <c r="CE5" s="54"/>
      <c r="CF5" s="54"/>
    </row>
    <row r="6" spans="1:110" ht="16.149999999999999" customHeight="1" x14ac:dyDescent="0.25">
      <c r="C6" s="24"/>
      <c r="D6" s="24"/>
      <c r="E6" s="122" t="s">
        <v>8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94"/>
      <c r="S6" s="90"/>
      <c r="T6" s="90"/>
      <c r="U6" s="90"/>
      <c r="V6" s="90"/>
      <c r="W6" s="90"/>
      <c r="X6" s="90"/>
      <c r="Y6" s="92" t="str">
        <f>IF(StartDay=1,"S","M")</f>
        <v>S</v>
      </c>
      <c r="Z6" s="92" t="str">
        <f>IF(StartDay=1,"M","T")</f>
        <v>M</v>
      </c>
      <c r="AA6" s="92" t="str">
        <f>IF(StartDay=1,"T","W")</f>
        <v>T</v>
      </c>
      <c r="AB6" s="92" t="str">
        <f>IF(StartDay=1,"W","T")</f>
        <v>W</v>
      </c>
      <c r="AC6" s="92" t="str">
        <f>IF(StartDay=1,"T","F")</f>
        <v>T</v>
      </c>
      <c r="AD6" s="92" t="str">
        <f>IF(StartDay=1,"F","S")</f>
        <v>F</v>
      </c>
      <c r="AE6" s="92" t="str">
        <f>IF(StartDay=1,"S","S")</f>
        <v>S</v>
      </c>
      <c r="AF6" s="92" t="str">
        <f t="shared" ref="AF6:BN6" si="1">Y6</f>
        <v>S</v>
      </c>
      <c r="AG6" s="92" t="str">
        <f t="shared" si="1"/>
        <v>M</v>
      </c>
      <c r="AH6" s="92" t="str">
        <f t="shared" si="1"/>
        <v>T</v>
      </c>
      <c r="AI6" s="92" t="str">
        <f t="shared" si="1"/>
        <v>W</v>
      </c>
      <c r="AJ6" s="92" t="str">
        <f t="shared" si="1"/>
        <v>T</v>
      </c>
      <c r="AK6" s="92" t="str">
        <f t="shared" si="1"/>
        <v>F</v>
      </c>
      <c r="AL6" s="92" t="str">
        <f t="shared" si="1"/>
        <v>S</v>
      </c>
      <c r="AM6" s="92" t="str">
        <f t="shared" si="1"/>
        <v>S</v>
      </c>
      <c r="AN6" s="92" t="str">
        <f t="shared" si="1"/>
        <v>M</v>
      </c>
      <c r="AO6" s="92" t="str">
        <f t="shared" si="1"/>
        <v>T</v>
      </c>
      <c r="AP6" s="92" t="str">
        <f t="shared" si="1"/>
        <v>W</v>
      </c>
      <c r="AQ6" s="92" t="str">
        <f t="shared" si="1"/>
        <v>T</v>
      </c>
      <c r="AR6" s="92" t="str">
        <f t="shared" si="1"/>
        <v>F</v>
      </c>
      <c r="AS6" s="92" t="str">
        <f t="shared" si="1"/>
        <v>S</v>
      </c>
      <c r="AT6" s="92" t="str">
        <f t="shared" si="1"/>
        <v>S</v>
      </c>
      <c r="AU6" s="92" t="str">
        <f t="shared" si="1"/>
        <v>M</v>
      </c>
      <c r="AV6" s="92" t="str">
        <f t="shared" si="1"/>
        <v>T</v>
      </c>
      <c r="AW6" s="92" t="str">
        <f t="shared" si="1"/>
        <v>W</v>
      </c>
      <c r="AX6" s="92" t="str">
        <f t="shared" si="1"/>
        <v>T</v>
      </c>
      <c r="AY6" s="92" t="str">
        <f t="shared" si="1"/>
        <v>F</v>
      </c>
      <c r="AZ6" s="92" t="str">
        <f t="shared" si="1"/>
        <v>S</v>
      </c>
      <c r="BA6" s="92" t="str">
        <f t="shared" si="1"/>
        <v>S</v>
      </c>
      <c r="BB6" s="92" t="str">
        <f t="shared" si="1"/>
        <v>M</v>
      </c>
      <c r="BC6" s="92" t="str">
        <f t="shared" si="1"/>
        <v>T</v>
      </c>
      <c r="BD6" s="92" t="str">
        <f t="shared" si="1"/>
        <v>W</v>
      </c>
      <c r="BE6" s="92" t="str">
        <f t="shared" si="1"/>
        <v>T</v>
      </c>
      <c r="BF6" s="92" t="str">
        <f t="shared" si="1"/>
        <v>F</v>
      </c>
      <c r="BG6" s="92" t="str">
        <f t="shared" si="1"/>
        <v>S</v>
      </c>
      <c r="BH6" s="92" t="str">
        <f t="shared" si="1"/>
        <v>S</v>
      </c>
      <c r="BI6" s="92" t="str">
        <f t="shared" si="1"/>
        <v>M</v>
      </c>
      <c r="BJ6" s="92" t="str">
        <f t="shared" si="1"/>
        <v>T</v>
      </c>
      <c r="BK6" s="92" t="str">
        <f t="shared" si="1"/>
        <v>W</v>
      </c>
      <c r="BL6" s="92" t="str">
        <f t="shared" si="1"/>
        <v>T</v>
      </c>
      <c r="BM6" s="92" t="str">
        <f t="shared" si="1"/>
        <v>F</v>
      </c>
      <c r="BN6" s="92" t="str">
        <f t="shared" si="1"/>
        <v>S</v>
      </c>
      <c r="BO6" s="25"/>
      <c r="BR6" s="63" t="s">
        <v>11</v>
      </c>
      <c r="BS6" s="88" t="s">
        <v>4</v>
      </c>
      <c r="BU6" s="52">
        <v>1</v>
      </c>
      <c r="BV6" s="52">
        <f>StartMonth</f>
        <v>9</v>
      </c>
      <c r="BW6" s="10">
        <f>IF(E22&lt;&gt;"",DATE($BW$3,BV6,Calendar!E22),"")</f>
        <v>42638</v>
      </c>
      <c r="BX6" s="10">
        <f>IF(E22&lt;&gt;"",IF(G22&lt;&gt;"",DATE($BW$3,BV6,Calendar!G22),BW6),"")</f>
        <v>42640</v>
      </c>
      <c r="BY6" s="9" t="str">
        <f t="shared" ref="BY6:BY13" si="2">D22</f>
        <v>C1</v>
      </c>
      <c r="CB6" s="52">
        <v>1</v>
      </c>
      <c r="CC6" s="52">
        <f>IF(BV6+6&gt;12,BV6+6-12,BV6+6)</f>
        <v>3</v>
      </c>
      <c r="CD6" s="10" t="str">
        <f t="shared" ref="CD6:CD13" si="3">IF(E32&lt;&gt;"",DATE($CD$3,CC6,E32),"")</f>
        <v/>
      </c>
      <c r="CE6" s="10" t="str">
        <f t="shared" ref="CE6:CE13" si="4">IF(E32&lt;&gt;"",IF(G32&lt;&gt;"",DATE($CD$3,CC6,G32),CD6),"")</f>
        <v/>
      </c>
      <c r="CF6" s="9">
        <f t="shared" ref="CF6:CF13" si="5">D32</f>
        <v>0</v>
      </c>
      <c r="CT6" s="48"/>
      <c r="CU6" s="48"/>
      <c r="CV6" s="48"/>
      <c r="CW6" s="7"/>
      <c r="CX6" s="5"/>
      <c r="CY6" s="3"/>
    </row>
    <row r="7" spans="1:110" ht="16.149999999999999" customHeight="1" x14ac:dyDescent="0.25">
      <c r="B7" s="70">
        <f>StartMonth</f>
        <v>9</v>
      </c>
      <c r="C7" s="26"/>
      <c r="D7" s="24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94"/>
      <c r="S7" s="93" t="str">
        <f>TEXT(DATE(2016,StartMonth,1),"mmmm yyy")</f>
        <v>September 2016</v>
      </c>
      <c r="T7" s="93"/>
      <c r="U7" s="91"/>
      <c r="V7" s="91"/>
      <c r="W7" s="91"/>
      <c r="X7" s="91"/>
      <c r="Y7" s="87" t="str">
        <f>IF(StartDay=1,IF(StartMonth=7,"",IF(StartMonth=8,"","")),IF(StartMonth=7,"",IF(StartMonth=8,DATE(2016,8,1),"")))</f>
        <v/>
      </c>
      <c r="Z7" s="87" t="str">
        <f>IF(Y7&lt;&gt;"",Y7+1,IF(StartDay=1,IF(StartMonth=7,"",IF(StartMonth=8,DATE(2016,8,1),"")),IF(StartMonth=7,"",IF(StartMonth=8,"",""))))</f>
        <v/>
      </c>
      <c r="AA7" s="87" t="str">
        <f>IF(Z7&lt;&gt;"",Z7+1,IF(StartDay=1,IF(StartMonth=7,"",IF(StartMonth=8,"","")),IF(StartMonth=7,"",IF(StartMonth=8,"",""))))</f>
        <v/>
      </c>
      <c r="AB7" s="87" t="str">
        <f>IF(AA7&lt;&gt;"",AA7+1,IF(StartDay=1,IF(StartMonth=7,"",IF(StartMonth=8,"","")),IF(StartMonth=7,"",IF(StartMonth=8,"",DATE(2016,9,1)))))</f>
        <v/>
      </c>
      <c r="AC7" s="87">
        <f>IF(AB7&lt;&gt;"",AB7+1,IF(StartDay=1,IF(StartMonth=7,"",IF(StartMonth=8,"",DATE(2016,9,1))),IF(StartMonth=7,DATE(2016,7,1),IF(StartMonth=8,"",""))))</f>
        <v>42614</v>
      </c>
      <c r="AD7" s="87">
        <f>IF(AC7&lt;&gt;"",AC7+1,IF(StartDay=1,IF(StartMonth=7,DATE(2016,7,1),IF(StartMonth=8,"","")),IF(StartMonth=7,"",IF(StartMonth=8,"",""))))</f>
        <v>42615</v>
      </c>
      <c r="AE7" s="87">
        <f>IF(AD7&lt;&gt;"",AD7+1,IF(StartDay=1,IF(StartMonth=7,"",IF(StartMonth=8,"","")),IF(StartMonth=7,"",IF(StartMonth=8,"",""))))</f>
        <v>42616</v>
      </c>
      <c r="AF7" s="87">
        <f t="shared" ref="AF7:AZ7" si="6">AE7+1</f>
        <v>42617</v>
      </c>
      <c r="AG7" s="87">
        <f t="shared" si="6"/>
        <v>42618</v>
      </c>
      <c r="AH7" s="87">
        <f t="shared" si="6"/>
        <v>42619</v>
      </c>
      <c r="AI7" s="87">
        <f t="shared" si="6"/>
        <v>42620</v>
      </c>
      <c r="AJ7" s="87">
        <f t="shared" si="6"/>
        <v>42621</v>
      </c>
      <c r="AK7" s="87">
        <f t="shared" si="6"/>
        <v>42622</v>
      </c>
      <c r="AL7" s="87">
        <f t="shared" si="6"/>
        <v>42623</v>
      </c>
      <c r="AM7" s="87">
        <f t="shared" si="6"/>
        <v>42624</v>
      </c>
      <c r="AN7" s="87">
        <f t="shared" si="6"/>
        <v>42625</v>
      </c>
      <c r="AO7" s="87">
        <f t="shared" si="6"/>
        <v>42626</v>
      </c>
      <c r="AP7" s="87">
        <f t="shared" si="6"/>
        <v>42627</v>
      </c>
      <c r="AQ7" s="87">
        <f t="shared" si="6"/>
        <v>42628</v>
      </c>
      <c r="AR7" s="87">
        <f t="shared" si="6"/>
        <v>42629</v>
      </c>
      <c r="AS7" s="87">
        <f t="shared" si="6"/>
        <v>42630</v>
      </c>
      <c r="AT7" s="87">
        <f t="shared" si="6"/>
        <v>42631</v>
      </c>
      <c r="AU7" s="87">
        <f t="shared" si="6"/>
        <v>42632</v>
      </c>
      <c r="AV7" s="87">
        <f t="shared" si="6"/>
        <v>42633</v>
      </c>
      <c r="AW7" s="87">
        <f t="shared" si="6"/>
        <v>42634</v>
      </c>
      <c r="AX7" s="87">
        <f t="shared" si="6"/>
        <v>42635</v>
      </c>
      <c r="AY7" s="87">
        <f t="shared" si="6"/>
        <v>42636</v>
      </c>
      <c r="AZ7" s="87">
        <f t="shared" si="6"/>
        <v>42637</v>
      </c>
      <c r="BA7" s="87">
        <f t="shared" ref="BA7:BN7" si="7">IF(AZ7&lt;&gt;"",IF(OR(AZ7="",MONTH(AZ7)&lt;&gt;MONTH(AZ7+1)),"",AZ7+1),"")</f>
        <v>42638</v>
      </c>
      <c r="BB7" s="87">
        <f t="shared" si="7"/>
        <v>42639</v>
      </c>
      <c r="BC7" s="87">
        <f t="shared" si="7"/>
        <v>42640</v>
      </c>
      <c r="BD7" s="87">
        <f t="shared" si="7"/>
        <v>42641</v>
      </c>
      <c r="BE7" s="87">
        <f t="shared" si="7"/>
        <v>42642</v>
      </c>
      <c r="BF7" s="87">
        <f t="shared" si="7"/>
        <v>42643</v>
      </c>
      <c r="BG7" s="87" t="str">
        <f t="shared" si="7"/>
        <v/>
      </c>
      <c r="BH7" s="87" t="str">
        <f t="shared" si="7"/>
        <v/>
      </c>
      <c r="BI7" s="87" t="str">
        <f t="shared" si="7"/>
        <v/>
      </c>
      <c r="BJ7" s="87" t="str">
        <f t="shared" si="7"/>
        <v/>
      </c>
      <c r="BK7" s="87" t="str">
        <f t="shared" si="7"/>
        <v/>
      </c>
      <c r="BL7" s="87" t="str">
        <f t="shared" si="7"/>
        <v/>
      </c>
      <c r="BM7" s="87" t="str">
        <f t="shared" si="7"/>
        <v/>
      </c>
      <c r="BN7" s="87" t="str">
        <f t="shared" si="7"/>
        <v/>
      </c>
      <c r="BO7" s="25"/>
      <c r="BR7" s="63" t="s">
        <v>12</v>
      </c>
      <c r="BS7" s="85" t="s">
        <v>5</v>
      </c>
      <c r="BU7" s="52">
        <v>2</v>
      </c>
      <c r="BV7" s="52">
        <f>BV6</f>
        <v>9</v>
      </c>
      <c r="BW7" s="10">
        <f>IF(E23&lt;&gt;"",DATE($BW$3,BV7,Calendar!E23),"")</f>
        <v>42630</v>
      </c>
      <c r="BX7" s="10">
        <f>IF(E23&lt;&gt;"",IF(G23&lt;&gt;"",DATE($BW$3,BV7,Calendar!G23),BW7),"")</f>
        <v>42630</v>
      </c>
      <c r="BY7" s="9" t="str">
        <f t="shared" si="2"/>
        <v>C2</v>
      </c>
      <c r="CB7" s="52">
        <v>2</v>
      </c>
      <c r="CC7" s="52">
        <f>CC6</f>
        <v>3</v>
      </c>
      <c r="CD7" s="10" t="str">
        <f t="shared" si="3"/>
        <v/>
      </c>
      <c r="CE7" s="10" t="str">
        <f t="shared" si="4"/>
        <v/>
      </c>
      <c r="CF7" s="9">
        <f t="shared" si="5"/>
        <v>0</v>
      </c>
      <c r="CX7" s="15"/>
    </row>
    <row r="8" spans="1:110" ht="16.149999999999999" customHeight="1" x14ac:dyDescent="0.25">
      <c r="B8" s="70">
        <f>B7+1</f>
        <v>10</v>
      </c>
      <c r="C8" s="26"/>
      <c r="D8" s="24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94"/>
      <c r="S8" s="93" t="str">
        <f>TEXT(DATE(2016,StartMonth2,1),"mmmm yyy")</f>
        <v>October 2016</v>
      </c>
      <c r="T8" s="93"/>
      <c r="U8" s="91"/>
      <c r="V8" s="91"/>
      <c r="W8" s="91"/>
      <c r="X8" s="91"/>
      <c r="Y8" s="87" t="str">
        <f t="shared" ref="Y8:Y19" si="8">IF(StartDay=1,IF(WEEKDAY(MAX(AZ7:BN7))=7,MAX(AZ7:BN7)+1,""),IF(WEEKDAY(MAX(AZ7:BN7))=1,MAX(AZ7:BN7)+1,""))</f>
        <v/>
      </c>
      <c r="Z8" s="87" t="str">
        <f t="shared" ref="Z8:Z19" si="9">IF(Y8&lt;&gt;"",Y8+1,IF(StartDay=1,IF(WEEKDAY(MAX(AZ7:BN7))=1,MAX(AZ7:BN7)+1,""),IF(WEEKDAY(MAX(AZ7:BN7))=2,MAX(AZ7:BN7)+1,"")))</f>
        <v/>
      </c>
      <c r="AA8" s="87" t="str">
        <f t="shared" ref="AA8:AA19" si="10">IF(Z8&lt;&gt;"",Z8+1,IF(StartDay=1,IF(WEEKDAY(MAX(AZ7:BN7))=2,MAX(AZ7:BN7)+1,""),IF(WEEKDAY(MAX(AZ7:BN7))=3,MAX(AZ7:BN7)+1,"")))</f>
        <v/>
      </c>
      <c r="AB8" s="87" t="str">
        <f t="shared" ref="AB8:AB19" si="11">IF(AA8&lt;&gt;"",AA8+1,IF(StartDay=1,IF(WEEKDAY(MAX(AZ7:BN7))=3,MAX(AZ7:BN7)+1,""),IF(WEEKDAY(MAX(AZ7:BN7))=4,MAX(AZ7:BN7)+1,"")))</f>
        <v/>
      </c>
      <c r="AC8" s="87" t="str">
        <f t="shared" ref="AC8:AC19" si="12">IF(AB8&lt;&gt;"",AB8+1,IF(StartDay=1,IF(WEEKDAY(MAX(AZ7:BN7))=4,MAX(AZ7:BN7)+1,""),IF(WEEKDAY(MAX(AZ7:BN7))=5,MAX(AZ7:BN7)+1,"")))</f>
        <v/>
      </c>
      <c r="AD8" s="87" t="str">
        <f>IF(AC8&lt;&gt;"",AC8+1,IF(StartDay=1,IF(WEEKDAY(MAX(AZ7:BN7))=5,MAX(AZ7:BN7)+1,""),IF(WEEKDAY(MAX(AZ7:BN7))=6,MAX(AZ7:BN7)+1,"")))</f>
        <v/>
      </c>
      <c r="AE8" s="87">
        <f t="shared" ref="AE8:AE19" si="13">IF(AD8&lt;&gt;"",AD8+1,IF(StartDay=1,IF(WEEKDAY(MAX(AZ7:BN7))=6,MAX(AZ7:BN7)+1,""),IF(WEEKDAY(MAX(AZ7:BN7))=7,MAX(AZ7:BN7)+1,"")))</f>
        <v>42644</v>
      </c>
      <c r="AF8" s="87">
        <f t="shared" ref="AF8:AZ8" si="14">AE8+1</f>
        <v>42645</v>
      </c>
      <c r="AG8" s="87">
        <f t="shared" si="14"/>
        <v>42646</v>
      </c>
      <c r="AH8" s="87">
        <f t="shared" si="14"/>
        <v>42647</v>
      </c>
      <c r="AI8" s="87">
        <f t="shared" si="14"/>
        <v>42648</v>
      </c>
      <c r="AJ8" s="87">
        <f t="shared" si="14"/>
        <v>42649</v>
      </c>
      <c r="AK8" s="87">
        <f t="shared" si="14"/>
        <v>42650</v>
      </c>
      <c r="AL8" s="87">
        <f t="shared" si="14"/>
        <v>42651</v>
      </c>
      <c r="AM8" s="87">
        <f t="shared" si="14"/>
        <v>42652</v>
      </c>
      <c r="AN8" s="87">
        <f t="shared" si="14"/>
        <v>42653</v>
      </c>
      <c r="AO8" s="87">
        <f t="shared" si="14"/>
        <v>42654</v>
      </c>
      <c r="AP8" s="87">
        <f t="shared" si="14"/>
        <v>42655</v>
      </c>
      <c r="AQ8" s="87">
        <f t="shared" si="14"/>
        <v>42656</v>
      </c>
      <c r="AR8" s="87">
        <f t="shared" si="14"/>
        <v>42657</v>
      </c>
      <c r="AS8" s="87">
        <f t="shared" si="14"/>
        <v>42658</v>
      </c>
      <c r="AT8" s="87">
        <f t="shared" si="14"/>
        <v>42659</v>
      </c>
      <c r="AU8" s="87">
        <f t="shared" si="14"/>
        <v>42660</v>
      </c>
      <c r="AV8" s="87">
        <f t="shared" si="14"/>
        <v>42661</v>
      </c>
      <c r="AW8" s="87">
        <f t="shared" si="14"/>
        <v>42662</v>
      </c>
      <c r="AX8" s="87">
        <f t="shared" si="14"/>
        <v>42663</v>
      </c>
      <c r="AY8" s="87">
        <f t="shared" si="14"/>
        <v>42664</v>
      </c>
      <c r="AZ8" s="87">
        <f t="shared" si="14"/>
        <v>42665</v>
      </c>
      <c r="BA8" s="87">
        <f t="shared" ref="BA8:BN8" si="15">IF(AZ8&lt;&gt;"",IF(OR(AZ8="",MONTH(AZ8)&lt;&gt;MONTH(AZ8+1)),"",AZ8+1),"")</f>
        <v>42666</v>
      </c>
      <c r="BB8" s="87">
        <f t="shared" si="15"/>
        <v>42667</v>
      </c>
      <c r="BC8" s="87">
        <f t="shared" si="15"/>
        <v>42668</v>
      </c>
      <c r="BD8" s="87">
        <f t="shared" si="15"/>
        <v>42669</v>
      </c>
      <c r="BE8" s="87">
        <f t="shared" si="15"/>
        <v>42670</v>
      </c>
      <c r="BF8" s="87">
        <f t="shared" si="15"/>
        <v>42671</v>
      </c>
      <c r="BG8" s="87">
        <f t="shared" si="15"/>
        <v>42672</v>
      </c>
      <c r="BH8" s="87">
        <f t="shared" si="15"/>
        <v>42673</v>
      </c>
      <c r="BI8" s="87">
        <f t="shared" si="15"/>
        <v>42674</v>
      </c>
      <c r="BJ8" s="87" t="str">
        <f t="shared" si="15"/>
        <v/>
      </c>
      <c r="BK8" s="87" t="str">
        <f t="shared" si="15"/>
        <v/>
      </c>
      <c r="BL8" s="87" t="str">
        <f t="shared" si="15"/>
        <v/>
      </c>
      <c r="BM8" s="87" t="str">
        <f t="shared" si="15"/>
        <v/>
      </c>
      <c r="BN8" s="87" t="str">
        <f t="shared" si="15"/>
        <v/>
      </c>
      <c r="BO8" s="25"/>
      <c r="BR8" s="63" t="s">
        <v>13</v>
      </c>
      <c r="BS8" s="89" t="s">
        <v>6</v>
      </c>
      <c r="BU8" s="52">
        <v>3</v>
      </c>
      <c r="BV8" s="52">
        <f t="shared" ref="BV8:BV13" si="16">BV7</f>
        <v>9</v>
      </c>
      <c r="BW8" s="10">
        <f>IF(E24&lt;&gt;"",DATE($BW$3,BV8,Calendar!E24),"")</f>
        <v>42625</v>
      </c>
      <c r="BX8" s="10">
        <f>IF(E24&lt;&gt;"",IF(G24&lt;&gt;"",DATE($BW$3,BV8,Calendar!G24),BW8),"")</f>
        <v>42626</v>
      </c>
      <c r="BY8" s="9" t="str">
        <f t="shared" si="2"/>
        <v>C3</v>
      </c>
      <c r="CB8" s="52">
        <v>3</v>
      </c>
      <c r="CC8" s="52">
        <f t="shared" ref="CC8:CC13" si="17">CC7</f>
        <v>3</v>
      </c>
      <c r="CD8" s="10" t="str">
        <f t="shared" si="3"/>
        <v/>
      </c>
      <c r="CE8" s="10" t="str">
        <f t="shared" si="4"/>
        <v/>
      </c>
      <c r="CF8" s="9">
        <f t="shared" si="5"/>
        <v>0</v>
      </c>
      <c r="CX8" s="15"/>
    </row>
    <row r="9" spans="1:110" ht="16.149999999999999" customHeight="1" x14ac:dyDescent="0.25">
      <c r="B9" s="70">
        <f>B8+1</f>
        <v>11</v>
      </c>
      <c r="C9" s="26"/>
      <c r="D9" s="2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94"/>
      <c r="S9" s="93" t="str">
        <f>TEXT(DATE(2016,StartMonth3,1),"mmmm yyy")</f>
        <v>November 2016</v>
      </c>
      <c r="T9" s="93"/>
      <c r="U9" s="91"/>
      <c r="V9" s="91"/>
      <c r="W9" s="91"/>
      <c r="X9" s="91"/>
      <c r="Y9" s="87" t="str">
        <f t="shared" si="8"/>
        <v/>
      </c>
      <c r="Z9" s="87" t="str">
        <f t="shared" si="9"/>
        <v/>
      </c>
      <c r="AA9" s="87">
        <f t="shared" si="10"/>
        <v>42675</v>
      </c>
      <c r="AB9" s="87">
        <f t="shared" si="11"/>
        <v>42676</v>
      </c>
      <c r="AC9" s="87">
        <f t="shared" si="12"/>
        <v>42677</v>
      </c>
      <c r="AD9" s="87">
        <f>IF(AC9&lt;&gt;"",AC9+1,IF(StartDay=1,IF(WEEKDAY(MAX(AZ8:BN8))=5,MAX(AZ8:BN8)+1,""),IF(WEEKDAY(MAX(AZ8:BN8))=6,MAX(AZ8:BN8)+1,"")))</f>
        <v>42678</v>
      </c>
      <c r="AE9" s="87">
        <f t="shared" si="13"/>
        <v>42679</v>
      </c>
      <c r="AF9" s="87">
        <f t="shared" ref="AF9:AZ9" si="18">AE9+1</f>
        <v>42680</v>
      </c>
      <c r="AG9" s="87">
        <f t="shared" si="18"/>
        <v>42681</v>
      </c>
      <c r="AH9" s="87">
        <f t="shared" si="18"/>
        <v>42682</v>
      </c>
      <c r="AI9" s="87">
        <f t="shared" si="18"/>
        <v>42683</v>
      </c>
      <c r="AJ9" s="87">
        <f t="shared" si="18"/>
        <v>42684</v>
      </c>
      <c r="AK9" s="87">
        <f t="shared" si="18"/>
        <v>42685</v>
      </c>
      <c r="AL9" s="87">
        <f t="shared" si="18"/>
        <v>42686</v>
      </c>
      <c r="AM9" s="87">
        <f t="shared" si="18"/>
        <v>42687</v>
      </c>
      <c r="AN9" s="87">
        <f t="shared" si="18"/>
        <v>42688</v>
      </c>
      <c r="AO9" s="87">
        <f t="shared" si="18"/>
        <v>42689</v>
      </c>
      <c r="AP9" s="87">
        <f t="shared" si="18"/>
        <v>42690</v>
      </c>
      <c r="AQ9" s="87">
        <f t="shared" si="18"/>
        <v>42691</v>
      </c>
      <c r="AR9" s="87">
        <f t="shared" si="18"/>
        <v>42692</v>
      </c>
      <c r="AS9" s="87">
        <f t="shared" si="18"/>
        <v>42693</v>
      </c>
      <c r="AT9" s="87">
        <f t="shared" si="18"/>
        <v>42694</v>
      </c>
      <c r="AU9" s="87">
        <f t="shared" si="18"/>
        <v>42695</v>
      </c>
      <c r="AV9" s="87">
        <f t="shared" si="18"/>
        <v>42696</v>
      </c>
      <c r="AW9" s="87">
        <f t="shared" si="18"/>
        <v>42697</v>
      </c>
      <c r="AX9" s="87">
        <f t="shared" si="18"/>
        <v>42698</v>
      </c>
      <c r="AY9" s="87">
        <f t="shared" si="18"/>
        <v>42699</v>
      </c>
      <c r="AZ9" s="87">
        <f t="shared" si="18"/>
        <v>42700</v>
      </c>
      <c r="BA9" s="87">
        <f t="shared" ref="BA9:BN9" si="19">IF(AZ9&lt;&gt;"",IF(OR(AZ9="",MONTH(AZ9)&lt;&gt;MONTH(AZ9+1)),"",AZ9+1),"")</f>
        <v>42701</v>
      </c>
      <c r="BB9" s="87">
        <f t="shared" si="19"/>
        <v>42702</v>
      </c>
      <c r="BC9" s="87">
        <f t="shared" si="19"/>
        <v>42703</v>
      </c>
      <c r="BD9" s="87">
        <f t="shared" si="19"/>
        <v>42704</v>
      </c>
      <c r="BE9" s="87" t="str">
        <f t="shared" si="19"/>
        <v/>
      </c>
      <c r="BF9" s="87" t="str">
        <f t="shared" si="19"/>
        <v/>
      </c>
      <c r="BG9" s="87" t="str">
        <f t="shared" si="19"/>
        <v/>
      </c>
      <c r="BH9" s="87" t="str">
        <f t="shared" si="19"/>
        <v/>
      </c>
      <c r="BI9" s="87" t="str">
        <f t="shared" si="19"/>
        <v/>
      </c>
      <c r="BJ9" s="87" t="str">
        <f t="shared" si="19"/>
        <v/>
      </c>
      <c r="BK9" s="87" t="str">
        <f t="shared" si="19"/>
        <v/>
      </c>
      <c r="BL9" s="87" t="str">
        <f t="shared" si="19"/>
        <v/>
      </c>
      <c r="BM9" s="87" t="str">
        <f t="shared" si="19"/>
        <v/>
      </c>
      <c r="BN9" s="87" t="str">
        <f t="shared" si="19"/>
        <v/>
      </c>
      <c r="BO9" s="25"/>
      <c r="BR9" s="63" t="s">
        <v>14</v>
      </c>
      <c r="BS9" s="86" t="s">
        <v>7</v>
      </c>
      <c r="BU9" s="52">
        <v>4</v>
      </c>
      <c r="BV9" s="52">
        <f t="shared" si="16"/>
        <v>9</v>
      </c>
      <c r="BW9" s="10">
        <f>IF(E25&lt;&gt;"",DATE($BW$3,BV9,Calendar!E25),"")</f>
        <v>42629</v>
      </c>
      <c r="BX9" s="10">
        <f>IF(E25&lt;&gt;"",IF(G25&lt;&gt;"",DATE($BW$3,BV9,Calendar!G25),BW9),"")</f>
        <v>42629</v>
      </c>
      <c r="BY9" s="9" t="str">
        <f t="shared" si="2"/>
        <v>C4</v>
      </c>
      <c r="CB9" s="52">
        <v>4</v>
      </c>
      <c r="CC9" s="52">
        <f t="shared" si="17"/>
        <v>3</v>
      </c>
      <c r="CD9" s="10" t="str">
        <f t="shared" si="3"/>
        <v/>
      </c>
      <c r="CE9" s="10" t="str">
        <f t="shared" si="4"/>
        <v/>
      </c>
      <c r="CF9" s="9">
        <f t="shared" si="5"/>
        <v>0</v>
      </c>
      <c r="CX9" s="15"/>
    </row>
    <row r="10" spans="1:110" ht="16.149999999999999" customHeight="1" x14ac:dyDescent="0.25">
      <c r="B10" s="70">
        <f>B9+1</f>
        <v>12</v>
      </c>
      <c r="C10" s="26"/>
      <c r="D10" s="24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94"/>
      <c r="S10" s="93" t="str">
        <f>TEXT(DATE(2016,StartMonth4,1),"mmmm yyy")</f>
        <v>December 2016</v>
      </c>
      <c r="T10" s="93"/>
      <c r="U10" s="91"/>
      <c r="V10" s="91"/>
      <c r="W10" s="91"/>
      <c r="X10" s="91"/>
      <c r="Y10" s="87" t="str">
        <f t="shared" si="8"/>
        <v/>
      </c>
      <c r="Z10" s="87" t="str">
        <f t="shared" si="9"/>
        <v/>
      </c>
      <c r="AA10" s="87" t="str">
        <f t="shared" si="10"/>
        <v/>
      </c>
      <c r="AB10" s="87" t="str">
        <f t="shared" si="11"/>
        <v/>
      </c>
      <c r="AC10" s="87">
        <f t="shared" si="12"/>
        <v>42705</v>
      </c>
      <c r="AD10" s="87">
        <f>IF(AC10&lt;&gt;"",AC10+1,IF(StartDay=1,IF(WEEKDAY(MAX(AZ9:BN9))=5,MAX(AZ9:BN9)+1,""),IF(WEEKDAY(MAX(AZ9:BN9))=6,MAX(AZ9:BN9)+1,"")))</f>
        <v>42706</v>
      </c>
      <c r="AE10" s="87">
        <f t="shared" si="13"/>
        <v>42707</v>
      </c>
      <c r="AF10" s="87">
        <f t="shared" ref="AF10:AZ10" si="20">AE10+1</f>
        <v>42708</v>
      </c>
      <c r="AG10" s="87">
        <f t="shared" si="20"/>
        <v>42709</v>
      </c>
      <c r="AH10" s="87">
        <f t="shared" si="20"/>
        <v>42710</v>
      </c>
      <c r="AI10" s="87">
        <f t="shared" si="20"/>
        <v>42711</v>
      </c>
      <c r="AJ10" s="87">
        <f t="shared" si="20"/>
        <v>42712</v>
      </c>
      <c r="AK10" s="87">
        <f t="shared" si="20"/>
        <v>42713</v>
      </c>
      <c r="AL10" s="87">
        <f t="shared" si="20"/>
        <v>42714</v>
      </c>
      <c r="AM10" s="87">
        <f t="shared" si="20"/>
        <v>42715</v>
      </c>
      <c r="AN10" s="87">
        <f t="shared" si="20"/>
        <v>42716</v>
      </c>
      <c r="AO10" s="87">
        <f t="shared" si="20"/>
        <v>42717</v>
      </c>
      <c r="AP10" s="87">
        <f t="shared" si="20"/>
        <v>42718</v>
      </c>
      <c r="AQ10" s="87">
        <f t="shared" si="20"/>
        <v>42719</v>
      </c>
      <c r="AR10" s="87">
        <f t="shared" si="20"/>
        <v>42720</v>
      </c>
      <c r="AS10" s="87">
        <f t="shared" si="20"/>
        <v>42721</v>
      </c>
      <c r="AT10" s="87">
        <f t="shared" si="20"/>
        <v>42722</v>
      </c>
      <c r="AU10" s="87">
        <f t="shared" si="20"/>
        <v>42723</v>
      </c>
      <c r="AV10" s="87">
        <f t="shared" si="20"/>
        <v>42724</v>
      </c>
      <c r="AW10" s="87">
        <f t="shared" si="20"/>
        <v>42725</v>
      </c>
      <c r="AX10" s="87">
        <f t="shared" si="20"/>
        <v>42726</v>
      </c>
      <c r="AY10" s="87">
        <f t="shared" si="20"/>
        <v>42727</v>
      </c>
      <c r="AZ10" s="87">
        <f t="shared" si="20"/>
        <v>42728</v>
      </c>
      <c r="BA10" s="87">
        <f t="shared" ref="BA10:BN10" si="21">IF(AZ10&lt;&gt;"",IF(OR(AZ10="",MONTH(AZ10)&lt;&gt;MONTH(AZ10+1)),"",AZ10+1),"")</f>
        <v>42729</v>
      </c>
      <c r="BB10" s="87">
        <f t="shared" si="21"/>
        <v>42730</v>
      </c>
      <c r="BC10" s="87">
        <f t="shared" si="21"/>
        <v>42731</v>
      </c>
      <c r="BD10" s="87">
        <f t="shared" si="21"/>
        <v>42732</v>
      </c>
      <c r="BE10" s="87">
        <f t="shared" si="21"/>
        <v>42733</v>
      </c>
      <c r="BF10" s="87">
        <f t="shared" si="21"/>
        <v>42734</v>
      </c>
      <c r="BG10" s="87">
        <f t="shared" si="21"/>
        <v>42735</v>
      </c>
      <c r="BH10" s="87" t="str">
        <f t="shared" si="21"/>
        <v/>
      </c>
      <c r="BI10" s="87" t="str">
        <f t="shared" si="21"/>
        <v/>
      </c>
      <c r="BJ10" s="87" t="str">
        <f t="shared" si="21"/>
        <v/>
      </c>
      <c r="BK10" s="87" t="str">
        <f t="shared" si="21"/>
        <v/>
      </c>
      <c r="BL10" s="87" t="str">
        <f t="shared" si="21"/>
        <v/>
      </c>
      <c r="BM10" s="87" t="str">
        <f t="shared" si="21"/>
        <v/>
      </c>
      <c r="BN10" s="87" t="str">
        <f t="shared" si="21"/>
        <v/>
      </c>
      <c r="BO10" s="25"/>
      <c r="BR10" s="19"/>
      <c r="BS10" s="19"/>
      <c r="BU10" s="52">
        <v>5</v>
      </c>
      <c r="BV10" s="52">
        <f t="shared" si="16"/>
        <v>9</v>
      </c>
      <c r="BW10" s="10">
        <f>IF(E26&lt;&gt;"",DATE($BW$3,BV10,Calendar!E26),"")</f>
        <v>42633</v>
      </c>
      <c r="BX10" s="10">
        <f>IF(E26&lt;&gt;"",IF(G26&lt;&gt;"",DATE($BW$3,BV10,Calendar!G26),BW10),"")</f>
        <v>42637</v>
      </c>
      <c r="BY10" s="9" t="str">
        <f t="shared" si="2"/>
        <v>C1</v>
      </c>
      <c r="CB10" s="52">
        <v>5</v>
      </c>
      <c r="CC10" s="52">
        <f t="shared" si="17"/>
        <v>3</v>
      </c>
      <c r="CD10" s="10" t="str">
        <f t="shared" si="3"/>
        <v/>
      </c>
      <c r="CE10" s="10" t="str">
        <f t="shared" si="4"/>
        <v/>
      </c>
      <c r="CF10" s="9">
        <f t="shared" si="5"/>
        <v>0</v>
      </c>
      <c r="CX10" s="15"/>
    </row>
    <row r="11" spans="1:110" ht="16.149999999999999" customHeight="1" x14ac:dyDescent="0.25">
      <c r="B11" s="70">
        <f>IF(B10=12,1,B10+1)</f>
        <v>1</v>
      </c>
      <c r="C11" s="26"/>
      <c r="D11" s="24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94"/>
      <c r="S11" s="93" t="str">
        <f>TEXT(DATE(Year5,StartMonth5,1),"mmmm yyy")</f>
        <v>January 2017</v>
      </c>
      <c r="T11" s="93"/>
      <c r="U11" s="91"/>
      <c r="V11" s="91"/>
      <c r="W11" s="91"/>
      <c r="X11" s="91"/>
      <c r="Y11" s="87">
        <f t="shared" si="8"/>
        <v>42736</v>
      </c>
      <c r="Z11" s="87">
        <f t="shared" si="9"/>
        <v>42737</v>
      </c>
      <c r="AA11" s="87">
        <f t="shared" si="10"/>
        <v>42738</v>
      </c>
      <c r="AB11" s="87">
        <f t="shared" si="11"/>
        <v>42739</v>
      </c>
      <c r="AC11" s="87">
        <f t="shared" si="12"/>
        <v>42740</v>
      </c>
      <c r="AD11" s="87">
        <f>IF(AC11&lt;&gt;"",AC11+1,IF(StartDay=1,IF(WEEKDAY(MAX(AZ10:BN10))=5,MAX(AZ10:BN10)+1,""),IF(WEEKDAY(MAX(AZ10:BN10))=6,MAX(AZ10:BN10)+1,"")))</f>
        <v>42741</v>
      </c>
      <c r="AE11" s="87">
        <f t="shared" si="13"/>
        <v>42742</v>
      </c>
      <c r="AF11" s="87">
        <f t="shared" ref="AF11:AZ11" si="22">AE11+1</f>
        <v>42743</v>
      </c>
      <c r="AG11" s="87">
        <f t="shared" si="22"/>
        <v>42744</v>
      </c>
      <c r="AH11" s="87">
        <f t="shared" si="22"/>
        <v>42745</v>
      </c>
      <c r="AI11" s="87">
        <f t="shared" si="22"/>
        <v>42746</v>
      </c>
      <c r="AJ11" s="87">
        <f t="shared" si="22"/>
        <v>42747</v>
      </c>
      <c r="AK11" s="87">
        <f t="shared" si="22"/>
        <v>42748</v>
      </c>
      <c r="AL11" s="87">
        <f t="shared" si="22"/>
        <v>42749</v>
      </c>
      <c r="AM11" s="87">
        <f t="shared" si="22"/>
        <v>42750</v>
      </c>
      <c r="AN11" s="87">
        <f t="shared" si="22"/>
        <v>42751</v>
      </c>
      <c r="AO11" s="87">
        <f t="shared" si="22"/>
        <v>42752</v>
      </c>
      <c r="AP11" s="87">
        <f t="shared" si="22"/>
        <v>42753</v>
      </c>
      <c r="AQ11" s="87">
        <f t="shared" si="22"/>
        <v>42754</v>
      </c>
      <c r="AR11" s="87">
        <f t="shared" si="22"/>
        <v>42755</v>
      </c>
      <c r="AS11" s="87">
        <f t="shared" si="22"/>
        <v>42756</v>
      </c>
      <c r="AT11" s="87">
        <f t="shared" si="22"/>
        <v>42757</v>
      </c>
      <c r="AU11" s="87">
        <f t="shared" si="22"/>
        <v>42758</v>
      </c>
      <c r="AV11" s="87">
        <f t="shared" si="22"/>
        <v>42759</v>
      </c>
      <c r="AW11" s="87">
        <f t="shared" si="22"/>
        <v>42760</v>
      </c>
      <c r="AX11" s="87">
        <f t="shared" si="22"/>
        <v>42761</v>
      </c>
      <c r="AY11" s="87">
        <f t="shared" si="22"/>
        <v>42762</v>
      </c>
      <c r="AZ11" s="87">
        <f t="shared" si="22"/>
        <v>42763</v>
      </c>
      <c r="BA11" s="87">
        <f t="shared" ref="BA11:BN11" si="23">IF(AZ11&lt;&gt;"",IF(OR(AZ11="",MONTH(AZ11)&lt;&gt;MONTH(AZ11+1)),"",AZ11+1),"")</f>
        <v>42764</v>
      </c>
      <c r="BB11" s="87">
        <f t="shared" si="23"/>
        <v>42765</v>
      </c>
      <c r="BC11" s="87">
        <f t="shared" si="23"/>
        <v>42766</v>
      </c>
      <c r="BD11" s="87" t="str">
        <f t="shared" si="23"/>
        <v/>
      </c>
      <c r="BE11" s="87" t="str">
        <f t="shared" si="23"/>
        <v/>
      </c>
      <c r="BF11" s="87" t="str">
        <f t="shared" si="23"/>
        <v/>
      </c>
      <c r="BG11" s="87" t="str">
        <f t="shared" si="23"/>
        <v/>
      </c>
      <c r="BH11" s="87" t="str">
        <f t="shared" si="23"/>
        <v/>
      </c>
      <c r="BI11" s="87" t="str">
        <f t="shared" si="23"/>
        <v/>
      </c>
      <c r="BJ11" s="87" t="str">
        <f t="shared" si="23"/>
        <v/>
      </c>
      <c r="BK11" s="87" t="str">
        <f t="shared" si="23"/>
        <v/>
      </c>
      <c r="BL11" s="87" t="str">
        <f t="shared" si="23"/>
        <v/>
      </c>
      <c r="BM11" s="87" t="str">
        <f t="shared" si="23"/>
        <v/>
      </c>
      <c r="BN11" s="87" t="str">
        <f t="shared" si="23"/>
        <v/>
      </c>
      <c r="BO11" s="25"/>
      <c r="BR11" s="19"/>
      <c r="BS11" s="19"/>
      <c r="BU11" s="52">
        <v>6</v>
      </c>
      <c r="BV11" s="52">
        <f t="shared" si="16"/>
        <v>9</v>
      </c>
      <c r="BW11" s="10">
        <f>IF(E27&lt;&gt;"",DATE($BW$3,BV11,Calendar!E27),"")</f>
        <v>42621</v>
      </c>
      <c r="BX11" s="10">
        <f>IF(E27&lt;&gt;"",IF(G27&lt;&gt;"",DATE($BW$3,BV11,Calendar!G27),BW11),"")</f>
        <v>42625</v>
      </c>
      <c r="BY11" s="9" t="str">
        <f t="shared" si="2"/>
        <v>C2</v>
      </c>
      <c r="CB11" s="52">
        <v>6</v>
      </c>
      <c r="CC11" s="52">
        <f t="shared" si="17"/>
        <v>3</v>
      </c>
      <c r="CD11" s="10" t="str">
        <f t="shared" si="3"/>
        <v/>
      </c>
      <c r="CE11" s="10" t="str">
        <f t="shared" si="4"/>
        <v/>
      </c>
      <c r="CF11" s="9">
        <f t="shared" si="5"/>
        <v>0</v>
      </c>
      <c r="CX11" s="15"/>
    </row>
    <row r="12" spans="1:110" ht="16.149999999999999" customHeight="1" x14ac:dyDescent="0.25">
      <c r="B12" s="71">
        <f t="shared" ref="B12" si="24">IF(B11=12,1,B11+1)</f>
        <v>2</v>
      </c>
      <c r="C12" s="26"/>
      <c r="D12" s="2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94"/>
      <c r="S12" s="93" t="str">
        <f>TEXT(DATE(Year6,StartMonth6,1),"mmmm yyy")</f>
        <v>February 2017</v>
      </c>
      <c r="T12" s="93"/>
      <c r="U12" s="91"/>
      <c r="V12" s="91"/>
      <c r="W12" s="91"/>
      <c r="X12" s="91"/>
      <c r="Y12" s="87" t="str">
        <f t="shared" si="8"/>
        <v/>
      </c>
      <c r="Z12" s="87" t="str">
        <f t="shared" si="9"/>
        <v/>
      </c>
      <c r="AA12" s="87" t="str">
        <f t="shared" si="10"/>
        <v/>
      </c>
      <c r="AB12" s="87">
        <f t="shared" si="11"/>
        <v>42767</v>
      </c>
      <c r="AC12" s="87">
        <f t="shared" si="12"/>
        <v>42768</v>
      </c>
      <c r="AD12" s="87">
        <f>IF(AC12&lt;&gt;"",AC12+1,IF(StartDay=1,IF(WEEKDAY(MAX(AZ11:BN11))=5,MAX(AZ11:BN11)+1,""),IF(WEEKDAY(MAX(AZ11:BN11))=6,MAX(AZ11:BN11)+1,"")))</f>
        <v>42769</v>
      </c>
      <c r="AE12" s="87">
        <f t="shared" si="13"/>
        <v>42770</v>
      </c>
      <c r="AF12" s="87">
        <f t="shared" ref="AF12:AZ12" si="25">AE12+1</f>
        <v>42771</v>
      </c>
      <c r="AG12" s="87">
        <f t="shared" si="25"/>
        <v>42772</v>
      </c>
      <c r="AH12" s="87">
        <f t="shared" si="25"/>
        <v>42773</v>
      </c>
      <c r="AI12" s="87">
        <f t="shared" si="25"/>
        <v>42774</v>
      </c>
      <c r="AJ12" s="87">
        <f t="shared" si="25"/>
        <v>42775</v>
      </c>
      <c r="AK12" s="87">
        <f t="shared" si="25"/>
        <v>42776</v>
      </c>
      <c r="AL12" s="87">
        <f t="shared" si="25"/>
        <v>42777</v>
      </c>
      <c r="AM12" s="87">
        <f t="shared" si="25"/>
        <v>42778</v>
      </c>
      <c r="AN12" s="87">
        <f t="shared" si="25"/>
        <v>42779</v>
      </c>
      <c r="AO12" s="87">
        <f t="shared" si="25"/>
        <v>42780</v>
      </c>
      <c r="AP12" s="87">
        <f t="shared" si="25"/>
        <v>42781</v>
      </c>
      <c r="AQ12" s="87">
        <f t="shared" si="25"/>
        <v>42782</v>
      </c>
      <c r="AR12" s="87">
        <f t="shared" si="25"/>
        <v>42783</v>
      </c>
      <c r="AS12" s="87">
        <f t="shared" si="25"/>
        <v>42784</v>
      </c>
      <c r="AT12" s="87">
        <f t="shared" si="25"/>
        <v>42785</v>
      </c>
      <c r="AU12" s="87">
        <f t="shared" si="25"/>
        <v>42786</v>
      </c>
      <c r="AV12" s="87">
        <f t="shared" si="25"/>
        <v>42787</v>
      </c>
      <c r="AW12" s="87">
        <f t="shared" si="25"/>
        <v>42788</v>
      </c>
      <c r="AX12" s="87">
        <f t="shared" si="25"/>
        <v>42789</v>
      </c>
      <c r="AY12" s="87">
        <f t="shared" si="25"/>
        <v>42790</v>
      </c>
      <c r="AZ12" s="87">
        <f t="shared" si="25"/>
        <v>42791</v>
      </c>
      <c r="BA12" s="87">
        <f t="shared" ref="BA12:BN12" si="26">IF(AZ12&lt;&gt;"",IF(OR(AZ12="",MONTH(AZ12)&lt;&gt;MONTH(AZ12+1)),"",AZ12+1),"")</f>
        <v>42792</v>
      </c>
      <c r="BB12" s="87">
        <f t="shared" si="26"/>
        <v>42793</v>
      </c>
      <c r="BC12" s="87">
        <f t="shared" si="26"/>
        <v>42794</v>
      </c>
      <c r="BD12" s="87" t="str">
        <f t="shared" si="26"/>
        <v/>
      </c>
      <c r="BE12" s="87" t="str">
        <f t="shared" si="26"/>
        <v/>
      </c>
      <c r="BF12" s="87" t="str">
        <f t="shared" si="26"/>
        <v/>
      </c>
      <c r="BG12" s="87" t="str">
        <f t="shared" si="26"/>
        <v/>
      </c>
      <c r="BH12" s="87" t="str">
        <f t="shared" si="26"/>
        <v/>
      </c>
      <c r="BI12" s="87" t="str">
        <f t="shared" si="26"/>
        <v/>
      </c>
      <c r="BJ12" s="87" t="str">
        <f t="shared" si="26"/>
        <v/>
      </c>
      <c r="BK12" s="87" t="str">
        <f t="shared" si="26"/>
        <v/>
      </c>
      <c r="BL12" s="87" t="str">
        <f t="shared" si="26"/>
        <v/>
      </c>
      <c r="BM12" s="87" t="str">
        <f t="shared" si="26"/>
        <v/>
      </c>
      <c r="BN12" s="87" t="str">
        <f t="shared" si="26"/>
        <v/>
      </c>
      <c r="BO12" s="25"/>
      <c r="BR12" s="19"/>
      <c r="BS12" s="19"/>
      <c r="BU12" s="52">
        <v>7</v>
      </c>
      <c r="BV12" s="52">
        <f t="shared" si="16"/>
        <v>9</v>
      </c>
      <c r="BW12" s="10">
        <f>IF(E28&lt;&gt;"",DATE($BW$3,BV12,Calendar!E28),"")</f>
        <v>42614</v>
      </c>
      <c r="BX12" s="10">
        <f>IF(E28&lt;&gt;"",IF(G28&lt;&gt;"",DATE($BW$3,BV12,Calendar!G28),BW12),"")</f>
        <v>42617</v>
      </c>
      <c r="BY12" s="9" t="str">
        <f t="shared" si="2"/>
        <v>C3</v>
      </c>
      <c r="CB12" s="52">
        <v>7</v>
      </c>
      <c r="CC12" s="52">
        <f t="shared" si="17"/>
        <v>3</v>
      </c>
      <c r="CD12" s="10" t="str">
        <f t="shared" si="3"/>
        <v/>
      </c>
      <c r="CE12" s="10" t="str">
        <f t="shared" si="4"/>
        <v/>
      </c>
      <c r="CF12" s="9">
        <f t="shared" si="5"/>
        <v>0</v>
      </c>
      <c r="CX12" s="15"/>
    </row>
    <row r="13" spans="1:110" ht="16.149999999999999" customHeight="1" x14ac:dyDescent="0.25">
      <c r="B13" s="70">
        <f>IF(B12=12,1,B12+1)</f>
        <v>3</v>
      </c>
      <c r="C13" s="26"/>
      <c r="D13" s="24"/>
      <c r="E13" s="123" t="s">
        <v>26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94"/>
      <c r="S13" s="93" t="str">
        <f>TEXT(DATE(Year7,StartMonth7,1),"mmmm yyy")</f>
        <v>March 2017</v>
      </c>
      <c r="T13" s="93"/>
      <c r="U13" s="91"/>
      <c r="V13" s="91"/>
      <c r="W13" s="91"/>
      <c r="X13" s="91"/>
      <c r="Y13" s="87" t="str">
        <f t="shared" si="8"/>
        <v/>
      </c>
      <c r="Z13" s="87" t="str">
        <f t="shared" si="9"/>
        <v/>
      </c>
      <c r="AA13" s="87" t="str">
        <f t="shared" si="10"/>
        <v/>
      </c>
      <c r="AB13" s="87">
        <f t="shared" si="11"/>
        <v>42795</v>
      </c>
      <c r="AC13" s="87">
        <f t="shared" si="12"/>
        <v>42796</v>
      </c>
      <c r="AD13" s="87">
        <f>IF(AC13&lt;&gt;"",AC13+1,IF(StartDay=1,IF(WEEKDAY(MAX(AZ12:BN12))=5,MAX(AO20:BC122)+1,""),IF(WEEKDAY(MAX(AZ12:BN12))=6,MAX(AZ12:BN12)+1,"")))</f>
        <v>42797</v>
      </c>
      <c r="AE13" s="87">
        <f t="shared" si="13"/>
        <v>42798</v>
      </c>
      <c r="AF13" s="87">
        <f t="shared" ref="AF13:AZ13" si="27">AE13+1</f>
        <v>42799</v>
      </c>
      <c r="AG13" s="87">
        <f t="shared" si="27"/>
        <v>42800</v>
      </c>
      <c r="AH13" s="87">
        <f t="shared" si="27"/>
        <v>42801</v>
      </c>
      <c r="AI13" s="87">
        <f t="shared" si="27"/>
        <v>42802</v>
      </c>
      <c r="AJ13" s="87">
        <f t="shared" si="27"/>
        <v>42803</v>
      </c>
      <c r="AK13" s="87">
        <f t="shared" si="27"/>
        <v>42804</v>
      </c>
      <c r="AL13" s="87">
        <f t="shared" si="27"/>
        <v>42805</v>
      </c>
      <c r="AM13" s="87">
        <f t="shared" si="27"/>
        <v>42806</v>
      </c>
      <c r="AN13" s="87">
        <f t="shared" si="27"/>
        <v>42807</v>
      </c>
      <c r="AO13" s="87">
        <f t="shared" si="27"/>
        <v>42808</v>
      </c>
      <c r="AP13" s="87">
        <f t="shared" si="27"/>
        <v>42809</v>
      </c>
      <c r="AQ13" s="87">
        <f t="shared" si="27"/>
        <v>42810</v>
      </c>
      <c r="AR13" s="87">
        <f t="shared" si="27"/>
        <v>42811</v>
      </c>
      <c r="AS13" s="87">
        <f t="shared" si="27"/>
        <v>42812</v>
      </c>
      <c r="AT13" s="87">
        <f t="shared" si="27"/>
        <v>42813</v>
      </c>
      <c r="AU13" s="87">
        <f t="shared" si="27"/>
        <v>42814</v>
      </c>
      <c r="AV13" s="87">
        <f t="shared" si="27"/>
        <v>42815</v>
      </c>
      <c r="AW13" s="87">
        <f t="shared" si="27"/>
        <v>42816</v>
      </c>
      <c r="AX13" s="87">
        <f t="shared" si="27"/>
        <v>42817</v>
      </c>
      <c r="AY13" s="87">
        <f t="shared" si="27"/>
        <v>42818</v>
      </c>
      <c r="AZ13" s="87">
        <f t="shared" si="27"/>
        <v>42819</v>
      </c>
      <c r="BA13" s="87">
        <f t="shared" ref="BA13:BN13" si="28">IF(AZ13&lt;&gt;"",IF(OR(AZ13="",MONTH(AZ13)&lt;&gt;MONTH(AZ13+1)),"",AZ13+1),"")</f>
        <v>42820</v>
      </c>
      <c r="BB13" s="87">
        <f t="shared" si="28"/>
        <v>42821</v>
      </c>
      <c r="BC13" s="87">
        <f t="shared" si="28"/>
        <v>42822</v>
      </c>
      <c r="BD13" s="87">
        <f t="shared" si="28"/>
        <v>42823</v>
      </c>
      <c r="BE13" s="87">
        <f t="shared" si="28"/>
        <v>42824</v>
      </c>
      <c r="BF13" s="87">
        <f t="shared" si="28"/>
        <v>42825</v>
      </c>
      <c r="BG13" s="87" t="str">
        <f t="shared" si="28"/>
        <v/>
      </c>
      <c r="BH13" s="87" t="str">
        <f t="shared" si="28"/>
        <v/>
      </c>
      <c r="BI13" s="87" t="str">
        <f t="shared" si="28"/>
        <v/>
      </c>
      <c r="BJ13" s="87" t="str">
        <f t="shared" si="28"/>
        <v/>
      </c>
      <c r="BK13" s="87" t="str">
        <f t="shared" si="28"/>
        <v/>
      </c>
      <c r="BL13" s="87" t="str">
        <f t="shared" si="28"/>
        <v/>
      </c>
      <c r="BM13" s="87" t="str">
        <f t="shared" si="28"/>
        <v/>
      </c>
      <c r="BN13" s="87" t="str">
        <f t="shared" si="28"/>
        <v/>
      </c>
      <c r="BO13" s="24"/>
      <c r="BR13" s="19"/>
      <c r="BS13" s="19"/>
      <c r="BU13" s="52">
        <v>8</v>
      </c>
      <c r="BV13" s="52">
        <f t="shared" si="16"/>
        <v>9</v>
      </c>
      <c r="BW13" s="10">
        <f>IF(E29&lt;&gt;"",DATE($BW$3,BV13,Calendar!E29),"")</f>
        <v>42641</v>
      </c>
      <c r="BX13" s="10">
        <f>IF(E29&lt;&gt;"",IF(G29&lt;&gt;"",DATE($BW$3,BV13,Calendar!G29),BW13),"")</f>
        <v>42641</v>
      </c>
      <c r="BY13" s="9" t="str">
        <f t="shared" si="2"/>
        <v>C4</v>
      </c>
      <c r="CB13" s="52">
        <v>8</v>
      </c>
      <c r="CC13" s="52">
        <f t="shared" si="17"/>
        <v>3</v>
      </c>
      <c r="CD13" s="10" t="str">
        <f t="shared" si="3"/>
        <v/>
      </c>
      <c r="CE13" s="10" t="str">
        <f t="shared" si="4"/>
        <v/>
      </c>
      <c r="CF13" s="9">
        <f t="shared" si="5"/>
        <v>0</v>
      </c>
      <c r="CX13" s="15"/>
    </row>
    <row r="14" spans="1:110" ht="16.149999999999999" customHeight="1" x14ac:dyDescent="0.25">
      <c r="B14" s="70">
        <f>IF(B13=12,1,B13+1)</f>
        <v>4</v>
      </c>
      <c r="C14" s="26"/>
      <c r="D14" s="25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94"/>
      <c r="S14" s="93" t="str">
        <f>TEXT(DATE(Year8,StartMonth8,1),"mmmm yyy")</f>
        <v>April 2017</v>
      </c>
      <c r="T14" s="93"/>
      <c r="U14" s="91"/>
      <c r="V14" s="91"/>
      <c r="W14" s="91"/>
      <c r="X14" s="91"/>
      <c r="Y14" s="87" t="str">
        <f t="shared" si="8"/>
        <v/>
      </c>
      <c r="Z14" s="87" t="str">
        <f t="shared" si="9"/>
        <v/>
      </c>
      <c r="AA14" s="87" t="str">
        <f t="shared" si="10"/>
        <v/>
      </c>
      <c r="AB14" s="87" t="str">
        <f t="shared" si="11"/>
        <v/>
      </c>
      <c r="AC14" s="87" t="str">
        <f t="shared" si="12"/>
        <v/>
      </c>
      <c r="AD14" s="87" t="str">
        <f t="shared" ref="AD14:AD19" si="29">IF(AC14&lt;&gt;"",AC14+1,IF(StartDay=1,IF(WEEKDAY(MAX(AZ13:BN13))=5,MAX(AZ13:BN13)+1,""),IF(WEEKDAY(MAX(AZ13:BN13))=6,MAX(AZ13:BN13)+1,"")))</f>
        <v/>
      </c>
      <c r="AE14" s="87">
        <f t="shared" si="13"/>
        <v>42826</v>
      </c>
      <c r="AF14" s="87">
        <f t="shared" ref="AF14:AZ14" si="30">AE14+1</f>
        <v>42827</v>
      </c>
      <c r="AG14" s="87">
        <f t="shared" si="30"/>
        <v>42828</v>
      </c>
      <c r="AH14" s="87">
        <f t="shared" si="30"/>
        <v>42829</v>
      </c>
      <c r="AI14" s="87">
        <f t="shared" si="30"/>
        <v>42830</v>
      </c>
      <c r="AJ14" s="87">
        <f t="shared" si="30"/>
        <v>42831</v>
      </c>
      <c r="AK14" s="87">
        <f t="shared" si="30"/>
        <v>42832</v>
      </c>
      <c r="AL14" s="87">
        <f t="shared" si="30"/>
        <v>42833</v>
      </c>
      <c r="AM14" s="87">
        <f t="shared" si="30"/>
        <v>42834</v>
      </c>
      <c r="AN14" s="87">
        <f t="shared" si="30"/>
        <v>42835</v>
      </c>
      <c r="AO14" s="87">
        <f t="shared" si="30"/>
        <v>42836</v>
      </c>
      <c r="AP14" s="87">
        <f t="shared" si="30"/>
        <v>42837</v>
      </c>
      <c r="AQ14" s="87">
        <f t="shared" si="30"/>
        <v>42838</v>
      </c>
      <c r="AR14" s="87">
        <f t="shared" si="30"/>
        <v>42839</v>
      </c>
      <c r="AS14" s="87">
        <f t="shared" si="30"/>
        <v>42840</v>
      </c>
      <c r="AT14" s="87">
        <f t="shared" si="30"/>
        <v>42841</v>
      </c>
      <c r="AU14" s="87">
        <f t="shared" si="30"/>
        <v>42842</v>
      </c>
      <c r="AV14" s="87">
        <f t="shared" si="30"/>
        <v>42843</v>
      </c>
      <c r="AW14" s="87">
        <f t="shared" si="30"/>
        <v>42844</v>
      </c>
      <c r="AX14" s="87">
        <f t="shared" si="30"/>
        <v>42845</v>
      </c>
      <c r="AY14" s="87">
        <f t="shared" si="30"/>
        <v>42846</v>
      </c>
      <c r="AZ14" s="87">
        <f t="shared" si="30"/>
        <v>42847</v>
      </c>
      <c r="BA14" s="87">
        <f t="shared" ref="BA14:BN14" si="31">IF(AZ14&lt;&gt;"",IF(OR(AZ14="",MONTH(AZ14)&lt;&gt;MONTH(AZ14+1)),"",AZ14+1),"")</f>
        <v>42848</v>
      </c>
      <c r="BB14" s="87">
        <f t="shared" si="31"/>
        <v>42849</v>
      </c>
      <c r="BC14" s="87">
        <f t="shared" si="31"/>
        <v>42850</v>
      </c>
      <c r="BD14" s="87">
        <f t="shared" si="31"/>
        <v>42851</v>
      </c>
      <c r="BE14" s="87">
        <f t="shared" si="31"/>
        <v>42852</v>
      </c>
      <c r="BF14" s="87">
        <f t="shared" si="31"/>
        <v>42853</v>
      </c>
      <c r="BG14" s="87">
        <f t="shared" si="31"/>
        <v>42854</v>
      </c>
      <c r="BH14" s="87">
        <f t="shared" si="31"/>
        <v>42855</v>
      </c>
      <c r="BI14" s="87" t="str">
        <f t="shared" si="31"/>
        <v/>
      </c>
      <c r="BJ14" s="87" t="str">
        <f t="shared" si="31"/>
        <v/>
      </c>
      <c r="BK14" s="87" t="str">
        <f t="shared" si="31"/>
        <v/>
      </c>
      <c r="BL14" s="87" t="str">
        <f t="shared" si="31"/>
        <v/>
      </c>
      <c r="BM14" s="87" t="str">
        <f t="shared" si="31"/>
        <v/>
      </c>
      <c r="BN14" s="87" t="str">
        <f t="shared" si="31"/>
        <v/>
      </c>
      <c r="BO14" s="24"/>
      <c r="BR14" s="19"/>
      <c r="BS14" s="19"/>
      <c r="BT14" s="3"/>
      <c r="BU14" s="52">
        <f>BU6</f>
        <v>1</v>
      </c>
      <c r="BV14" s="52">
        <f>BV6+1</f>
        <v>10</v>
      </c>
      <c r="BW14" s="10" t="str">
        <f>IF(N22&lt;&gt;"",DATE($BW$3,BV14,Calendar!N22),"")</f>
        <v/>
      </c>
      <c r="BX14" s="10" t="str">
        <f>IF(N22&lt;&gt;"",IF(P22&lt;&gt;"",DATE($BW$3,BV14,Calendar!P22),BW14),"")</f>
        <v/>
      </c>
      <c r="BY14" s="9">
        <f t="shared" ref="BY14:BY21" si="32">M22</f>
        <v>0</v>
      </c>
      <c r="CB14" s="52">
        <f>CB6</f>
        <v>1</v>
      </c>
      <c r="CC14" s="52">
        <f>CC6+1</f>
        <v>4</v>
      </c>
      <c r="CD14" s="10">
        <f t="shared" ref="CD14:CD21" si="33">IF(N32&lt;&gt;"",DATE($CD$3,CC14,N32),"")</f>
        <v>42832</v>
      </c>
      <c r="CE14" s="10">
        <f t="shared" ref="CE14:CE21" si="34">IF(N32&lt;&gt;"",IF(P32&lt;&gt;"",DATE($CD$3,CC14,P32),CD14),"")</f>
        <v>42836</v>
      </c>
      <c r="CF14" s="9" t="str">
        <f t="shared" ref="CF14:CF21" si="35">M32</f>
        <v>c4</v>
      </c>
      <c r="CX14" s="15"/>
    </row>
    <row r="15" spans="1:110" ht="16.149999999999999" customHeight="1" x14ac:dyDescent="0.25">
      <c r="A15" s="32"/>
      <c r="B15" s="70">
        <f t="shared" ref="B15:B19" si="36">B14+1</f>
        <v>5</v>
      </c>
      <c r="C15" s="26"/>
      <c r="D15" s="25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94"/>
      <c r="S15" s="93" t="str">
        <f>TEXT(DATE(Year9,StartMonth9,1),"mmmm yyy")</f>
        <v>May 2017</v>
      </c>
      <c r="T15" s="93"/>
      <c r="U15" s="91"/>
      <c r="V15" s="91"/>
      <c r="W15" s="91"/>
      <c r="X15" s="91"/>
      <c r="Y15" s="87" t="str">
        <f t="shared" si="8"/>
        <v/>
      </c>
      <c r="Z15" s="87">
        <f t="shared" si="9"/>
        <v>42856</v>
      </c>
      <c r="AA15" s="87">
        <f t="shared" si="10"/>
        <v>42857</v>
      </c>
      <c r="AB15" s="87">
        <f t="shared" si="11"/>
        <v>42858</v>
      </c>
      <c r="AC15" s="87">
        <f t="shared" si="12"/>
        <v>42859</v>
      </c>
      <c r="AD15" s="87">
        <f t="shared" si="29"/>
        <v>42860</v>
      </c>
      <c r="AE15" s="87">
        <f t="shared" si="13"/>
        <v>42861</v>
      </c>
      <c r="AF15" s="87">
        <f t="shared" ref="AF15:AZ15" si="37">AE15+1</f>
        <v>42862</v>
      </c>
      <c r="AG15" s="87">
        <f t="shared" si="37"/>
        <v>42863</v>
      </c>
      <c r="AH15" s="87">
        <f t="shared" si="37"/>
        <v>42864</v>
      </c>
      <c r="AI15" s="87">
        <f t="shared" si="37"/>
        <v>42865</v>
      </c>
      <c r="AJ15" s="87">
        <f t="shared" si="37"/>
        <v>42866</v>
      </c>
      <c r="AK15" s="87">
        <f t="shared" si="37"/>
        <v>42867</v>
      </c>
      <c r="AL15" s="87">
        <f t="shared" si="37"/>
        <v>42868</v>
      </c>
      <c r="AM15" s="87">
        <f t="shared" si="37"/>
        <v>42869</v>
      </c>
      <c r="AN15" s="87">
        <f t="shared" si="37"/>
        <v>42870</v>
      </c>
      <c r="AO15" s="87">
        <f t="shared" si="37"/>
        <v>42871</v>
      </c>
      <c r="AP15" s="87">
        <f t="shared" si="37"/>
        <v>42872</v>
      </c>
      <c r="AQ15" s="87">
        <f t="shared" si="37"/>
        <v>42873</v>
      </c>
      <c r="AR15" s="87">
        <f t="shared" si="37"/>
        <v>42874</v>
      </c>
      <c r="AS15" s="87">
        <f t="shared" si="37"/>
        <v>42875</v>
      </c>
      <c r="AT15" s="87">
        <f t="shared" si="37"/>
        <v>42876</v>
      </c>
      <c r="AU15" s="87">
        <f t="shared" si="37"/>
        <v>42877</v>
      </c>
      <c r="AV15" s="87">
        <f t="shared" si="37"/>
        <v>42878</v>
      </c>
      <c r="AW15" s="87">
        <f t="shared" si="37"/>
        <v>42879</v>
      </c>
      <c r="AX15" s="87">
        <f t="shared" si="37"/>
        <v>42880</v>
      </c>
      <c r="AY15" s="87">
        <f t="shared" si="37"/>
        <v>42881</v>
      </c>
      <c r="AZ15" s="87">
        <f t="shared" si="37"/>
        <v>42882</v>
      </c>
      <c r="BA15" s="87">
        <f t="shared" ref="BA15:BN15" si="38">IF(AZ15&lt;&gt;"",IF(OR(AZ15="",MONTH(AZ15)&lt;&gt;MONTH(AZ15+1)),"",AZ15+1),"")</f>
        <v>42883</v>
      </c>
      <c r="BB15" s="87">
        <f t="shared" si="38"/>
        <v>42884</v>
      </c>
      <c r="BC15" s="87">
        <f t="shared" si="38"/>
        <v>42885</v>
      </c>
      <c r="BD15" s="87">
        <f t="shared" si="38"/>
        <v>42886</v>
      </c>
      <c r="BE15" s="87" t="str">
        <f t="shared" si="38"/>
        <v/>
      </c>
      <c r="BF15" s="87" t="str">
        <f t="shared" si="38"/>
        <v/>
      </c>
      <c r="BG15" s="87" t="str">
        <f t="shared" si="38"/>
        <v/>
      </c>
      <c r="BH15" s="87" t="str">
        <f t="shared" si="38"/>
        <v/>
      </c>
      <c r="BI15" s="87" t="str">
        <f t="shared" si="38"/>
        <v/>
      </c>
      <c r="BJ15" s="87" t="str">
        <f t="shared" si="38"/>
        <v/>
      </c>
      <c r="BK15" s="87" t="str">
        <f t="shared" si="38"/>
        <v/>
      </c>
      <c r="BL15" s="87" t="str">
        <f t="shared" si="38"/>
        <v/>
      </c>
      <c r="BM15" s="87" t="str">
        <f t="shared" si="38"/>
        <v/>
      </c>
      <c r="BN15" s="87" t="str">
        <f t="shared" si="38"/>
        <v/>
      </c>
      <c r="BO15" s="26"/>
      <c r="BR15" s="65" t="s">
        <v>15</v>
      </c>
      <c r="BS15" s="76" t="s">
        <v>10</v>
      </c>
      <c r="BT15" s="3"/>
      <c r="BU15" s="52">
        <f t="shared" ref="BU15:BU53" si="39">BU7</f>
        <v>2</v>
      </c>
      <c r="BV15" s="52">
        <f t="shared" ref="BV15:BV53" si="40">BV7+1</f>
        <v>10</v>
      </c>
      <c r="BW15" s="10" t="str">
        <f>IF(N23&lt;&gt;"",DATE($BW$3,BV15,Calendar!N23),"")</f>
        <v/>
      </c>
      <c r="BX15" s="10" t="str">
        <f>IF(N23&lt;&gt;"",IF(P23&lt;&gt;"",DATE($BW$3,BV15,Calendar!P23),BW15),"")</f>
        <v/>
      </c>
      <c r="BY15" s="9">
        <f t="shared" si="32"/>
        <v>0</v>
      </c>
      <c r="CB15" s="52">
        <f t="shared" ref="CB15:CB61" si="41">CB7</f>
        <v>2</v>
      </c>
      <c r="CC15" s="52">
        <f t="shared" ref="CC15:CC61" si="42">CC7+1</f>
        <v>4</v>
      </c>
      <c r="CD15" s="10" t="str">
        <f t="shared" si="33"/>
        <v/>
      </c>
      <c r="CE15" s="10" t="str">
        <f t="shared" si="34"/>
        <v/>
      </c>
      <c r="CF15" s="9">
        <f t="shared" si="35"/>
        <v>0</v>
      </c>
      <c r="CS15" s="3"/>
      <c r="CT15" s="17"/>
      <c r="CU15" s="18"/>
      <c r="CV15" s="17"/>
      <c r="CW15" s="14"/>
      <c r="CX15" s="6"/>
    </row>
    <row r="16" spans="1:110" s="32" customFormat="1" ht="16.149999999999999" customHeight="1" x14ac:dyDescent="0.25">
      <c r="B16" s="70">
        <f t="shared" si="36"/>
        <v>6</v>
      </c>
      <c r="C16" s="26"/>
      <c r="D16" s="25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81"/>
      <c r="S16" s="93" t="str">
        <f>TEXT(DATE(Year10,StartMonth10,1),"mmmm yyy")</f>
        <v>June 2017</v>
      </c>
      <c r="T16" s="93"/>
      <c r="U16" s="91"/>
      <c r="V16" s="91"/>
      <c r="W16" s="91"/>
      <c r="X16" s="91"/>
      <c r="Y16" s="87" t="str">
        <f t="shared" si="8"/>
        <v/>
      </c>
      <c r="Z16" s="87" t="str">
        <f t="shared" si="9"/>
        <v/>
      </c>
      <c r="AA16" s="87" t="str">
        <f t="shared" si="10"/>
        <v/>
      </c>
      <c r="AB16" s="87" t="str">
        <f t="shared" si="11"/>
        <v/>
      </c>
      <c r="AC16" s="87">
        <f t="shared" si="12"/>
        <v>42887</v>
      </c>
      <c r="AD16" s="87">
        <f t="shared" si="29"/>
        <v>42888</v>
      </c>
      <c r="AE16" s="87">
        <f t="shared" si="13"/>
        <v>42889</v>
      </c>
      <c r="AF16" s="87">
        <f t="shared" ref="AF16:AZ16" si="43">AE16+1</f>
        <v>42890</v>
      </c>
      <c r="AG16" s="87">
        <f t="shared" si="43"/>
        <v>42891</v>
      </c>
      <c r="AH16" s="87">
        <f t="shared" si="43"/>
        <v>42892</v>
      </c>
      <c r="AI16" s="87">
        <f t="shared" si="43"/>
        <v>42893</v>
      </c>
      <c r="AJ16" s="87">
        <f t="shared" si="43"/>
        <v>42894</v>
      </c>
      <c r="AK16" s="87">
        <f t="shared" si="43"/>
        <v>42895</v>
      </c>
      <c r="AL16" s="87">
        <f t="shared" si="43"/>
        <v>42896</v>
      </c>
      <c r="AM16" s="87">
        <f t="shared" si="43"/>
        <v>42897</v>
      </c>
      <c r="AN16" s="87">
        <f t="shared" si="43"/>
        <v>42898</v>
      </c>
      <c r="AO16" s="87">
        <f t="shared" si="43"/>
        <v>42899</v>
      </c>
      <c r="AP16" s="87">
        <f t="shared" si="43"/>
        <v>42900</v>
      </c>
      <c r="AQ16" s="87">
        <f t="shared" si="43"/>
        <v>42901</v>
      </c>
      <c r="AR16" s="87">
        <f t="shared" si="43"/>
        <v>42902</v>
      </c>
      <c r="AS16" s="87">
        <f t="shared" si="43"/>
        <v>42903</v>
      </c>
      <c r="AT16" s="87">
        <f t="shared" si="43"/>
        <v>42904</v>
      </c>
      <c r="AU16" s="87">
        <f t="shared" si="43"/>
        <v>42905</v>
      </c>
      <c r="AV16" s="87">
        <f t="shared" si="43"/>
        <v>42906</v>
      </c>
      <c r="AW16" s="87">
        <f t="shared" si="43"/>
        <v>42907</v>
      </c>
      <c r="AX16" s="87">
        <f t="shared" si="43"/>
        <v>42908</v>
      </c>
      <c r="AY16" s="87">
        <f t="shared" si="43"/>
        <v>42909</v>
      </c>
      <c r="AZ16" s="87">
        <f t="shared" si="43"/>
        <v>42910</v>
      </c>
      <c r="BA16" s="87">
        <f t="shared" ref="BA16:BN16" si="44">IF(AZ16&lt;&gt;"",IF(OR(AZ16="",MONTH(AZ16)&lt;&gt;MONTH(AZ16+1)),"",AZ16+1),"")</f>
        <v>42911</v>
      </c>
      <c r="BB16" s="87">
        <f t="shared" si="44"/>
        <v>42912</v>
      </c>
      <c r="BC16" s="87">
        <f t="shared" si="44"/>
        <v>42913</v>
      </c>
      <c r="BD16" s="87">
        <f t="shared" si="44"/>
        <v>42914</v>
      </c>
      <c r="BE16" s="87">
        <f t="shared" si="44"/>
        <v>42915</v>
      </c>
      <c r="BF16" s="87">
        <f t="shared" si="44"/>
        <v>42916</v>
      </c>
      <c r="BG16" s="87" t="str">
        <f t="shared" si="44"/>
        <v/>
      </c>
      <c r="BH16" s="87" t="str">
        <f t="shared" si="44"/>
        <v/>
      </c>
      <c r="BI16" s="87" t="str">
        <f t="shared" si="44"/>
        <v/>
      </c>
      <c r="BJ16" s="87" t="str">
        <f t="shared" si="44"/>
        <v/>
      </c>
      <c r="BK16" s="87" t="str">
        <f t="shared" si="44"/>
        <v/>
      </c>
      <c r="BL16" s="87" t="str">
        <f t="shared" si="44"/>
        <v/>
      </c>
      <c r="BM16" s="87" t="str">
        <f t="shared" si="44"/>
        <v/>
      </c>
      <c r="BN16" s="87" t="str">
        <f t="shared" si="44"/>
        <v/>
      </c>
      <c r="BO16" s="26"/>
      <c r="BP16" s="35"/>
      <c r="BQ16" s="35"/>
      <c r="BR16" s="66" t="s">
        <v>16</v>
      </c>
      <c r="BS16" s="76" t="s">
        <v>10</v>
      </c>
      <c r="BT16" s="36"/>
      <c r="BU16" s="53">
        <f t="shared" si="39"/>
        <v>3</v>
      </c>
      <c r="BV16" s="53">
        <f t="shared" si="40"/>
        <v>10</v>
      </c>
      <c r="BW16" s="37" t="str">
        <f>IF(N24&lt;&gt;"",DATE($BW$3,BV16,Calendar!N24),"")</f>
        <v/>
      </c>
      <c r="BX16" s="37" t="str">
        <f>IF(N24&lt;&gt;"",IF(P24&lt;&gt;"",DATE($BW$3,BV16,Calendar!P24),BW16),"")</f>
        <v/>
      </c>
      <c r="BY16" s="38">
        <f t="shared" si="32"/>
        <v>0</v>
      </c>
      <c r="CB16" s="53">
        <f t="shared" si="41"/>
        <v>3</v>
      </c>
      <c r="CC16" s="53">
        <f t="shared" si="42"/>
        <v>4</v>
      </c>
      <c r="CD16" s="37" t="str">
        <f t="shared" si="33"/>
        <v/>
      </c>
      <c r="CE16" s="37" t="str">
        <f t="shared" si="34"/>
        <v/>
      </c>
      <c r="CF16" s="38">
        <f t="shared" si="35"/>
        <v>0</v>
      </c>
      <c r="CM16" s="42"/>
      <c r="CN16" s="42"/>
      <c r="CO16" s="42"/>
      <c r="CP16" s="42"/>
      <c r="CQ16" s="42"/>
      <c r="CR16" s="42"/>
      <c r="CS16" s="39"/>
      <c r="CT16" s="49"/>
      <c r="CU16" s="50"/>
      <c r="CV16" s="49"/>
      <c r="CW16" s="51"/>
      <c r="CX16" s="40"/>
      <c r="CY16" s="42"/>
      <c r="CZ16" s="42"/>
      <c r="DA16" s="42"/>
      <c r="DB16" s="42"/>
      <c r="DC16" s="42"/>
      <c r="DD16" s="42"/>
      <c r="DE16" s="42"/>
      <c r="DF16" s="42"/>
    </row>
    <row r="17" spans="1:110" s="32" customFormat="1" ht="16.149999999999999" customHeight="1" x14ac:dyDescent="0.25">
      <c r="B17" s="70">
        <f t="shared" si="36"/>
        <v>7</v>
      </c>
      <c r="C17" s="26"/>
      <c r="D17" s="25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81"/>
      <c r="S17" s="93" t="str">
        <f>TEXT(DATE(Year11,StartMonth11,1),"mmmm yyy")</f>
        <v>July 2017</v>
      </c>
      <c r="T17" s="93"/>
      <c r="U17" s="91"/>
      <c r="V17" s="91"/>
      <c r="W17" s="91"/>
      <c r="X17" s="91"/>
      <c r="Y17" s="87" t="str">
        <f t="shared" si="8"/>
        <v/>
      </c>
      <c r="Z17" s="87" t="str">
        <f t="shared" si="9"/>
        <v/>
      </c>
      <c r="AA17" s="87" t="str">
        <f t="shared" si="10"/>
        <v/>
      </c>
      <c r="AB17" s="87" t="str">
        <f t="shared" si="11"/>
        <v/>
      </c>
      <c r="AC17" s="87" t="str">
        <f t="shared" si="12"/>
        <v/>
      </c>
      <c r="AD17" s="87" t="str">
        <f t="shared" si="29"/>
        <v/>
      </c>
      <c r="AE17" s="87">
        <f t="shared" si="13"/>
        <v>42917</v>
      </c>
      <c r="AF17" s="87">
        <f t="shared" ref="AF17:AZ17" si="45">AE17+1</f>
        <v>42918</v>
      </c>
      <c r="AG17" s="87">
        <f t="shared" si="45"/>
        <v>42919</v>
      </c>
      <c r="AH17" s="87">
        <f t="shared" si="45"/>
        <v>42920</v>
      </c>
      <c r="AI17" s="87">
        <f t="shared" si="45"/>
        <v>42921</v>
      </c>
      <c r="AJ17" s="87">
        <f t="shared" si="45"/>
        <v>42922</v>
      </c>
      <c r="AK17" s="87">
        <f t="shared" si="45"/>
        <v>42923</v>
      </c>
      <c r="AL17" s="87">
        <f t="shared" si="45"/>
        <v>42924</v>
      </c>
      <c r="AM17" s="87">
        <f t="shared" si="45"/>
        <v>42925</v>
      </c>
      <c r="AN17" s="87">
        <f t="shared" si="45"/>
        <v>42926</v>
      </c>
      <c r="AO17" s="87">
        <f t="shared" si="45"/>
        <v>42927</v>
      </c>
      <c r="AP17" s="87">
        <f t="shared" si="45"/>
        <v>42928</v>
      </c>
      <c r="AQ17" s="87">
        <f t="shared" si="45"/>
        <v>42929</v>
      </c>
      <c r="AR17" s="87">
        <f t="shared" si="45"/>
        <v>42930</v>
      </c>
      <c r="AS17" s="87">
        <f t="shared" si="45"/>
        <v>42931</v>
      </c>
      <c r="AT17" s="87">
        <f t="shared" si="45"/>
        <v>42932</v>
      </c>
      <c r="AU17" s="87">
        <f t="shared" si="45"/>
        <v>42933</v>
      </c>
      <c r="AV17" s="87">
        <f t="shared" si="45"/>
        <v>42934</v>
      </c>
      <c r="AW17" s="87">
        <f t="shared" si="45"/>
        <v>42935</v>
      </c>
      <c r="AX17" s="87">
        <f t="shared" si="45"/>
        <v>42936</v>
      </c>
      <c r="AY17" s="87">
        <f t="shared" si="45"/>
        <v>42937</v>
      </c>
      <c r="AZ17" s="87">
        <f t="shared" si="45"/>
        <v>42938</v>
      </c>
      <c r="BA17" s="87">
        <f t="shared" ref="BA17:BN17" si="46">IF(AZ17&lt;&gt;"",IF(OR(AZ17="",MONTH(AZ17)&lt;&gt;MONTH(AZ17+1)),"",AZ17+1),"")</f>
        <v>42939</v>
      </c>
      <c r="BB17" s="87">
        <f t="shared" si="46"/>
        <v>42940</v>
      </c>
      <c r="BC17" s="87">
        <f t="shared" si="46"/>
        <v>42941</v>
      </c>
      <c r="BD17" s="87">
        <f t="shared" si="46"/>
        <v>42942</v>
      </c>
      <c r="BE17" s="87">
        <f t="shared" si="46"/>
        <v>42943</v>
      </c>
      <c r="BF17" s="87">
        <f t="shared" si="46"/>
        <v>42944</v>
      </c>
      <c r="BG17" s="87">
        <f t="shared" si="46"/>
        <v>42945</v>
      </c>
      <c r="BH17" s="87">
        <f t="shared" si="46"/>
        <v>42946</v>
      </c>
      <c r="BI17" s="87">
        <f t="shared" si="46"/>
        <v>42947</v>
      </c>
      <c r="BJ17" s="87" t="str">
        <f t="shared" si="46"/>
        <v/>
      </c>
      <c r="BK17" s="87" t="str">
        <f t="shared" si="46"/>
        <v/>
      </c>
      <c r="BL17" s="87" t="str">
        <f t="shared" si="46"/>
        <v/>
      </c>
      <c r="BM17" s="87" t="str">
        <f t="shared" si="46"/>
        <v/>
      </c>
      <c r="BN17" s="87" t="str">
        <f t="shared" si="46"/>
        <v/>
      </c>
      <c r="BO17" s="26"/>
      <c r="BP17" s="35"/>
      <c r="BQ17" s="35"/>
      <c r="BR17" s="3"/>
      <c r="BS17" s="3"/>
      <c r="BT17" s="36"/>
      <c r="BU17" s="53">
        <f t="shared" si="39"/>
        <v>4</v>
      </c>
      <c r="BV17" s="53">
        <f t="shared" si="40"/>
        <v>10</v>
      </c>
      <c r="BW17" s="37" t="str">
        <f>IF(N25&lt;&gt;"",DATE($BW$3,BV17,Calendar!N25),"")</f>
        <v/>
      </c>
      <c r="BX17" s="37" t="str">
        <f>IF(N25&lt;&gt;"",IF(P25&lt;&gt;"",DATE($BW$3,BV17,Calendar!P25),BW17),"")</f>
        <v/>
      </c>
      <c r="BY17" s="38">
        <f t="shared" si="32"/>
        <v>0</v>
      </c>
      <c r="CB17" s="53">
        <f t="shared" si="41"/>
        <v>4</v>
      </c>
      <c r="CC17" s="53">
        <f t="shared" si="42"/>
        <v>4</v>
      </c>
      <c r="CD17" s="37" t="str">
        <f t="shared" si="33"/>
        <v/>
      </c>
      <c r="CE17" s="37" t="str">
        <f t="shared" si="34"/>
        <v/>
      </c>
      <c r="CF17" s="38">
        <f t="shared" si="35"/>
        <v>0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1"/>
      <c r="CY17" s="42"/>
      <c r="CZ17" s="42"/>
      <c r="DA17" s="42"/>
      <c r="DB17" s="42"/>
      <c r="DC17" s="42"/>
      <c r="DD17" s="42"/>
      <c r="DE17" s="42"/>
      <c r="DF17" s="42"/>
    </row>
    <row r="18" spans="1:110" s="32" customFormat="1" ht="16.149999999999999" customHeight="1" x14ac:dyDescent="0.25">
      <c r="B18" s="70">
        <f t="shared" si="36"/>
        <v>8</v>
      </c>
      <c r="C18" s="26"/>
      <c r="D18" s="25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81"/>
      <c r="S18" s="93" t="str">
        <f>TEXT(DATE(Year12,StartMonth12,1),"mmmm yyy")</f>
        <v>August 2017</v>
      </c>
      <c r="T18" s="93"/>
      <c r="U18" s="91"/>
      <c r="V18" s="91"/>
      <c r="W18" s="91"/>
      <c r="X18" s="91"/>
      <c r="Y18" s="87" t="str">
        <f t="shared" si="8"/>
        <v/>
      </c>
      <c r="Z18" s="87" t="str">
        <f t="shared" si="9"/>
        <v/>
      </c>
      <c r="AA18" s="87">
        <f t="shared" si="10"/>
        <v>42948</v>
      </c>
      <c r="AB18" s="87">
        <f t="shared" si="11"/>
        <v>42949</v>
      </c>
      <c r="AC18" s="87">
        <f t="shared" si="12"/>
        <v>42950</v>
      </c>
      <c r="AD18" s="87">
        <f t="shared" si="29"/>
        <v>42951</v>
      </c>
      <c r="AE18" s="87">
        <f t="shared" si="13"/>
        <v>42952</v>
      </c>
      <c r="AF18" s="87">
        <f t="shared" ref="AF18:AZ18" si="47">AE18+1</f>
        <v>42953</v>
      </c>
      <c r="AG18" s="87">
        <f t="shared" si="47"/>
        <v>42954</v>
      </c>
      <c r="AH18" s="87">
        <f t="shared" si="47"/>
        <v>42955</v>
      </c>
      <c r="AI18" s="87">
        <f t="shared" si="47"/>
        <v>42956</v>
      </c>
      <c r="AJ18" s="87">
        <f t="shared" si="47"/>
        <v>42957</v>
      </c>
      <c r="AK18" s="87">
        <f t="shared" si="47"/>
        <v>42958</v>
      </c>
      <c r="AL18" s="87">
        <f t="shared" si="47"/>
        <v>42959</v>
      </c>
      <c r="AM18" s="87">
        <f t="shared" si="47"/>
        <v>42960</v>
      </c>
      <c r="AN18" s="87">
        <f t="shared" si="47"/>
        <v>42961</v>
      </c>
      <c r="AO18" s="87">
        <f t="shared" si="47"/>
        <v>42962</v>
      </c>
      <c r="AP18" s="87">
        <f t="shared" si="47"/>
        <v>42963</v>
      </c>
      <c r="AQ18" s="87">
        <f t="shared" si="47"/>
        <v>42964</v>
      </c>
      <c r="AR18" s="87">
        <f t="shared" si="47"/>
        <v>42965</v>
      </c>
      <c r="AS18" s="87">
        <f t="shared" si="47"/>
        <v>42966</v>
      </c>
      <c r="AT18" s="87">
        <f t="shared" si="47"/>
        <v>42967</v>
      </c>
      <c r="AU18" s="87">
        <f t="shared" si="47"/>
        <v>42968</v>
      </c>
      <c r="AV18" s="87">
        <f t="shared" si="47"/>
        <v>42969</v>
      </c>
      <c r="AW18" s="87">
        <f t="shared" si="47"/>
        <v>42970</v>
      </c>
      <c r="AX18" s="87">
        <f t="shared" si="47"/>
        <v>42971</v>
      </c>
      <c r="AY18" s="87">
        <f t="shared" si="47"/>
        <v>42972</v>
      </c>
      <c r="AZ18" s="87">
        <f t="shared" si="47"/>
        <v>42973</v>
      </c>
      <c r="BA18" s="87">
        <f t="shared" ref="BA18:BN18" si="48">IF(AZ18&lt;&gt;"",IF(OR(AZ18="",MONTH(AZ18)&lt;&gt;MONTH(AZ18+1)),"",AZ18+1),"")</f>
        <v>42974</v>
      </c>
      <c r="BB18" s="87">
        <f t="shared" si="48"/>
        <v>42975</v>
      </c>
      <c r="BC18" s="87">
        <f t="shared" si="48"/>
        <v>42976</v>
      </c>
      <c r="BD18" s="87">
        <f t="shared" si="48"/>
        <v>42977</v>
      </c>
      <c r="BE18" s="87">
        <f t="shared" si="48"/>
        <v>42978</v>
      </c>
      <c r="BF18" s="87" t="str">
        <f t="shared" si="48"/>
        <v/>
      </c>
      <c r="BG18" s="87" t="str">
        <f t="shared" si="48"/>
        <v/>
      </c>
      <c r="BH18" s="87" t="str">
        <f t="shared" si="48"/>
        <v/>
      </c>
      <c r="BI18" s="87" t="str">
        <f t="shared" si="48"/>
        <v/>
      </c>
      <c r="BJ18" s="87" t="str">
        <f t="shared" si="48"/>
        <v/>
      </c>
      <c r="BK18" s="87" t="str">
        <f t="shared" si="48"/>
        <v/>
      </c>
      <c r="BL18" s="87" t="str">
        <f t="shared" si="48"/>
        <v/>
      </c>
      <c r="BM18" s="87" t="str">
        <f t="shared" si="48"/>
        <v/>
      </c>
      <c r="BN18" s="87" t="str">
        <f t="shared" si="48"/>
        <v/>
      </c>
      <c r="BO18" s="26"/>
      <c r="BP18" s="35"/>
      <c r="BQ18" s="35"/>
      <c r="BR18" s="75" t="s">
        <v>17</v>
      </c>
      <c r="BS18" s="77" t="s">
        <v>21</v>
      </c>
      <c r="BT18" s="39"/>
      <c r="BU18" s="53">
        <f t="shared" si="39"/>
        <v>5</v>
      </c>
      <c r="BV18" s="53">
        <f t="shared" si="40"/>
        <v>10</v>
      </c>
      <c r="BW18" s="37" t="str">
        <f>IF(N26&lt;&gt;"",DATE($BW$3,BV18,Calendar!N26),"")</f>
        <v/>
      </c>
      <c r="BX18" s="37" t="str">
        <f>IF(N26&lt;&gt;"",IF(P26&lt;&gt;"",DATE($BW$3,BV18,Calendar!P26),BW18),"")</f>
        <v/>
      </c>
      <c r="BY18" s="38">
        <f t="shared" si="32"/>
        <v>0</v>
      </c>
      <c r="CB18" s="53">
        <f t="shared" si="41"/>
        <v>5</v>
      </c>
      <c r="CC18" s="53">
        <f t="shared" si="42"/>
        <v>4</v>
      </c>
      <c r="CD18" s="37" t="str">
        <f t="shared" si="33"/>
        <v/>
      </c>
      <c r="CE18" s="37" t="str">
        <f t="shared" si="34"/>
        <v/>
      </c>
      <c r="CF18" s="38">
        <f t="shared" si="35"/>
        <v>0</v>
      </c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1"/>
      <c r="CY18" s="42"/>
      <c r="CZ18" s="42"/>
      <c r="DA18" s="42"/>
      <c r="DB18" s="42"/>
      <c r="DC18" s="42"/>
      <c r="DD18" s="42"/>
      <c r="DE18" s="42"/>
      <c r="DF18" s="42"/>
    </row>
    <row r="19" spans="1:110" s="32" customFormat="1" ht="16.149999999999999" customHeight="1" x14ac:dyDescent="0.25">
      <c r="B19" s="70">
        <f t="shared" si="36"/>
        <v>9</v>
      </c>
      <c r="C19" s="26"/>
      <c r="D19" s="2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81"/>
      <c r="S19" s="93" t="str">
        <f>TEXT(DATE(2017,StartMonth13,1),"mmmm yyy")</f>
        <v>September 2017</v>
      </c>
      <c r="T19" s="93"/>
      <c r="U19" s="91"/>
      <c r="V19" s="91"/>
      <c r="W19" s="91"/>
      <c r="X19" s="91"/>
      <c r="Y19" s="87" t="str">
        <f t="shared" si="8"/>
        <v/>
      </c>
      <c r="Z19" s="87" t="str">
        <f t="shared" si="9"/>
        <v/>
      </c>
      <c r="AA19" s="87" t="str">
        <f t="shared" si="10"/>
        <v/>
      </c>
      <c r="AB19" s="87" t="str">
        <f t="shared" si="11"/>
        <v/>
      </c>
      <c r="AC19" s="87" t="str">
        <f t="shared" si="12"/>
        <v/>
      </c>
      <c r="AD19" s="87">
        <f t="shared" si="29"/>
        <v>42979</v>
      </c>
      <c r="AE19" s="87">
        <f t="shared" si="13"/>
        <v>42980</v>
      </c>
      <c r="AF19" s="87">
        <f t="shared" ref="AF19:AZ19" si="49">AE19+1</f>
        <v>42981</v>
      </c>
      <c r="AG19" s="87">
        <f t="shared" si="49"/>
        <v>42982</v>
      </c>
      <c r="AH19" s="87">
        <f t="shared" si="49"/>
        <v>42983</v>
      </c>
      <c r="AI19" s="87">
        <f t="shared" si="49"/>
        <v>42984</v>
      </c>
      <c r="AJ19" s="87">
        <f t="shared" si="49"/>
        <v>42985</v>
      </c>
      <c r="AK19" s="87">
        <f t="shared" si="49"/>
        <v>42986</v>
      </c>
      <c r="AL19" s="87">
        <f t="shared" si="49"/>
        <v>42987</v>
      </c>
      <c r="AM19" s="87">
        <f t="shared" si="49"/>
        <v>42988</v>
      </c>
      <c r="AN19" s="87">
        <f t="shared" si="49"/>
        <v>42989</v>
      </c>
      <c r="AO19" s="87">
        <f t="shared" si="49"/>
        <v>42990</v>
      </c>
      <c r="AP19" s="87">
        <f t="shared" si="49"/>
        <v>42991</v>
      </c>
      <c r="AQ19" s="87">
        <f t="shared" si="49"/>
        <v>42992</v>
      </c>
      <c r="AR19" s="87">
        <f t="shared" si="49"/>
        <v>42993</v>
      </c>
      <c r="AS19" s="87">
        <f t="shared" si="49"/>
        <v>42994</v>
      </c>
      <c r="AT19" s="87">
        <f t="shared" si="49"/>
        <v>42995</v>
      </c>
      <c r="AU19" s="87">
        <f t="shared" si="49"/>
        <v>42996</v>
      </c>
      <c r="AV19" s="87">
        <f t="shared" si="49"/>
        <v>42997</v>
      </c>
      <c r="AW19" s="87">
        <f t="shared" si="49"/>
        <v>42998</v>
      </c>
      <c r="AX19" s="87">
        <f t="shared" si="49"/>
        <v>42999</v>
      </c>
      <c r="AY19" s="87">
        <f t="shared" si="49"/>
        <v>43000</v>
      </c>
      <c r="AZ19" s="87">
        <f t="shared" si="49"/>
        <v>43001</v>
      </c>
      <c r="BA19" s="87">
        <f t="shared" ref="BA19:BN19" si="50">IF(AZ19&lt;&gt;"",IF(OR(AZ19="",MONTH(AZ19)&lt;&gt;MONTH(AZ19+1)),"",AZ19+1),"")</f>
        <v>43002</v>
      </c>
      <c r="BB19" s="87">
        <f t="shared" si="50"/>
        <v>43003</v>
      </c>
      <c r="BC19" s="87">
        <f t="shared" si="50"/>
        <v>43004</v>
      </c>
      <c r="BD19" s="87">
        <f t="shared" si="50"/>
        <v>43005</v>
      </c>
      <c r="BE19" s="87">
        <f t="shared" si="50"/>
        <v>43006</v>
      </c>
      <c r="BF19" s="87">
        <f t="shared" si="50"/>
        <v>43007</v>
      </c>
      <c r="BG19" s="87">
        <f t="shared" si="50"/>
        <v>43008</v>
      </c>
      <c r="BH19" s="87" t="str">
        <f t="shared" si="50"/>
        <v/>
      </c>
      <c r="BI19" s="87" t="str">
        <f t="shared" si="50"/>
        <v/>
      </c>
      <c r="BJ19" s="87" t="str">
        <f t="shared" si="50"/>
        <v/>
      </c>
      <c r="BK19" s="87" t="str">
        <f t="shared" si="50"/>
        <v/>
      </c>
      <c r="BL19" s="87" t="str">
        <f t="shared" si="50"/>
        <v/>
      </c>
      <c r="BM19" s="87" t="str">
        <f t="shared" si="50"/>
        <v/>
      </c>
      <c r="BN19" s="87" t="str">
        <f t="shared" si="50"/>
        <v/>
      </c>
      <c r="BO19" s="26"/>
      <c r="BP19" s="35"/>
      <c r="BQ19" s="35"/>
      <c r="BR19" s="75" t="s">
        <v>18</v>
      </c>
      <c r="BS19" s="78">
        <v>13</v>
      </c>
      <c r="BT19" s="39"/>
      <c r="BU19" s="53">
        <f t="shared" si="39"/>
        <v>6</v>
      </c>
      <c r="BV19" s="53">
        <f t="shared" si="40"/>
        <v>10</v>
      </c>
      <c r="BW19" s="37" t="str">
        <f>IF(N27&lt;&gt;"",DATE($BW$3,BV19,Calendar!N27),"")</f>
        <v/>
      </c>
      <c r="BX19" s="37" t="str">
        <f>IF(N27&lt;&gt;"",IF(P27&lt;&gt;"",DATE($BW$3,BV19,Calendar!P27),BW19),"")</f>
        <v/>
      </c>
      <c r="BY19" s="38">
        <f t="shared" si="32"/>
        <v>0</v>
      </c>
      <c r="CB19" s="53">
        <f t="shared" si="41"/>
        <v>6</v>
      </c>
      <c r="CC19" s="53">
        <f t="shared" si="42"/>
        <v>4</v>
      </c>
      <c r="CD19" s="37" t="str">
        <f t="shared" si="33"/>
        <v/>
      </c>
      <c r="CE19" s="37" t="str">
        <f t="shared" si="34"/>
        <v/>
      </c>
      <c r="CF19" s="38">
        <f t="shared" si="35"/>
        <v>0</v>
      </c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1"/>
      <c r="CY19" s="42"/>
      <c r="CZ19" s="42"/>
      <c r="DA19" s="42"/>
      <c r="DB19" s="42"/>
      <c r="DC19" s="42"/>
      <c r="DD19" s="42"/>
      <c r="DE19" s="42"/>
      <c r="DF19" s="42"/>
    </row>
    <row r="20" spans="1:110" s="32" customFormat="1" ht="16.149999999999999" customHeight="1" x14ac:dyDescent="0.3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35"/>
      <c r="BQ20" s="35"/>
      <c r="BR20" s="75" t="s">
        <v>19</v>
      </c>
      <c r="BS20" s="78" t="s">
        <v>20</v>
      </c>
      <c r="BT20" s="39"/>
      <c r="BU20" s="53">
        <f t="shared" si="39"/>
        <v>7</v>
      </c>
      <c r="BV20" s="53">
        <f t="shared" si="40"/>
        <v>10</v>
      </c>
      <c r="BW20" s="37" t="str">
        <f>IF(N28&lt;&gt;"",DATE($BW$3,BV20,Calendar!N28),"")</f>
        <v/>
      </c>
      <c r="BX20" s="37" t="str">
        <f>IF(N28&lt;&gt;"",IF(P28&lt;&gt;"",DATE($BW$3,BV20,Calendar!P28),BW20),"")</f>
        <v/>
      </c>
      <c r="BY20" s="38">
        <f t="shared" si="32"/>
        <v>0</v>
      </c>
      <c r="CB20" s="53">
        <f t="shared" si="41"/>
        <v>7</v>
      </c>
      <c r="CC20" s="53">
        <f t="shared" si="42"/>
        <v>4</v>
      </c>
      <c r="CD20" s="37" t="str">
        <f t="shared" si="33"/>
        <v/>
      </c>
      <c r="CE20" s="37" t="str">
        <f t="shared" si="34"/>
        <v/>
      </c>
      <c r="CF20" s="38">
        <f t="shared" si="35"/>
        <v>0</v>
      </c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1"/>
      <c r="CY20" s="42"/>
      <c r="CZ20" s="42"/>
      <c r="DA20" s="42"/>
      <c r="DB20" s="42"/>
      <c r="DC20" s="42"/>
      <c r="DD20" s="42"/>
      <c r="DE20" s="42"/>
      <c r="DF20" s="42"/>
    </row>
    <row r="21" spans="1:110" s="32" customFormat="1" ht="25.9" customHeight="1" x14ac:dyDescent="0.25">
      <c r="C21" s="20"/>
      <c r="D21" s="20"/>
      <c r="E21" s="120" t="str">
        <f>S7</f>
        <v>September 2016</v>
      </c>
      <c r="F21" s="120"/>
      <c r="G21" s="120"/>
      <c r="H21" s="120"/>
      <c r="I21" s="120"/>
      <c r="J21" s="120"/>
      <c r="K21" s="120"/>
      <c r="L21" s="120"/>
      <c r="M21" s="97"/>
      <c r="N21" s="120" t="str">
        <f>S8</f>
        <v>October 2016</v>
      </c>
      <c r="O21" s="120"/>
      <c r="P21" s="120"/>
      <c r="Q21" s="120"/>
      <c r="R21" s="120"/>
      <c r="S21" s="120"/>
      <c r="T21" s="120"/>
      <c r="U21" s="120"/>
      <c r="V21" s="97"/>
      <c r="W21" s="120" t="str">
        <f>S9</f>
        <v>November 2016</v>
      </c>
      <c r="X21" s="120"/>
      <c r="Y21" s="120"/>
      <c r="Z21" s="120"/>
      <c r="AA21" s="120"/>
      <c r="AB21" s="120"/>
      <c r="AC21" s="120"/>
      <c r="AD21" s="120"/>
      <c r="AE21" s="97"/>
      <c r="AF21" s="120" t="str">
        <f>S10</f>
        <v>December 2016</v>
      </c>
      <c r="AG21" s="120"/>
      <c r="AH21" s="120"/>
      <c r="AI21" s="120"/>
      <c r="AJ21" s="120"/>
      <c r="AK21" s="120"/>
      <c r="AL21" s="120"/>
      <c r="AM21" s="120"/>
      <c r="AN21" s="97"/>
      <c r="AO21" s="120" t="str">
        <f>S11</f>
        <v>January 2017</v>
      </c>
      <c r="AP21" s="120"/>
      <c r="AQ21" s="120"/>
      <c r="AR21" s="120"/>
      <c r="AS21" s="120"/>
      <c r="AT21" s="120"/>
      <c r="AU21" s="120"/>
      <c r="AV21" s="120"/>
      <c r="AW21" s="98"/>
      <c r="AX21" s="120" t="str">
        <f>S12</f>
        <v>February 2017</v>
      </c>
      <c r="AY21" s="120"/>
      <c r="AZ21" s="120"/>
      <c r="BA21" s="120"/>
      <c r="BB21" s="120"/>
      <c r="BC21" s="120"/>
      <c r="BD21" s="120"/>
      <c r="BE21" s="120"/>
      <c r="BF21" s="99"/>
      <c r="BG21" s="99"/>
      <c r="BH21" s="99"/>
      <c r="BI21" s="100"/>
      <c r="BJ21" s="100"/>
      <c r="BK21" s="100"/>
      <c r="BL21" s="100"/>
      <c r="BM21" s="100"/>
      <c r="BN21" s="100"/>
      <c r="BO21" s="21"/>
      <c r="BP21" s="35"/>
      <c r="BQ21" s="35"/>
      <c r="BT21" s="39"/>
      <c r="BU21" s="53">
        <f t="shared" si="39"/>
        <v>8</v>
      </c>
      <c r="BV21" s="53">
        <f t="shared" si="40"/>
        <v>10</v>
      </c>
      <c r="BW21" s="37" t="str">
        <f>IF(N29&lt;&gt;"",DATE($BW$3,BV21,Calendar!N29),"")</f>
        <v/>
      </c>
      <c r="BX21" s="37" t="str">
        <f>IF(N29&lt;&gt;"",IF(P29&lt;&gt;"",DATE($BW$3,BV21,Calendar!P29),BW21),"")</f>
        <v/>
      </c>
      <c r="BY21" s="38">
        <f t="shared" si="32"/>
        <v>0</v>
      </c>
      <c r="CB21" s="53">
        <f t="shared" si="41"/>
        <v>8</v>
      </c>
      <c r="CC21" s="53">
        <f t="shared" si="42"/>
        <v>4</v>
      </c>
      <c r="CD21" s="37" t="str">
        <f t="shared" si="33"/>
        <v/>
      </c>
      <c r="CE21" s="37" t="str">
        <f t="shared" si="34"/>
        <v/>
      </c>
      <c r="CF21" s="38">
        <f t="shared" si="35"/>
        <v>0</v>
      </c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1"/>
      <c r="CY21" s="42"/>
      <c r="CZ21" s="42"/>
      <c r="DA21" s="42"/>
      <c r="DB21" s="42"/>
      <c r="DC21" s="42"/>
      <c r="DD21" s="42"/>
      <c r="DE21" s="42"/>
      <c r="DF21" s="42"/>
    </row>
    <row r="22" spans="1:110" s="32" customFormat="1" ht="25.9" customHeight="1" x14ac:dyDescent="0.25">
      <c r="C22" s="33"/>
      <c r="D22" s="67" t="s">
        <v>4</v>
      </c>
      <c r="E22" s="101">
        <v>25</v>
      </c>
      <c r="F22" s="102" t="str">
        <f t="shared" ref="F22:F29" si="51">IF(G22&lt;&gt;"","-","")</f>
        <v>-</v>
      </c>
      <c r="G22" s="101">
        <v>27</v>
      </c>
      <c r="H22" s="117" t="s">
        <v>9</v>
      </c>
      <c r="I22" s="117"/>
      <c r="J22" s="117"/>
      <c r="K22" s="117"/>
      <c r="L22" s="117"/>
      <c r="M22" s="103"/>
      <c r="N22" s="101"/>
      <c r="O22" s="102"/>
      <c r="P22" s="101"/>
      <c r="Q22" s="117"/>
      <c r="R22" s="117"/>
      <c r="S22" s="117"/>
      <c r="T22" s="117"/>
      <c r="U22" s="117"/>
      <c r="V22" s="103"/>
      <c r="W22" s="101"/>
      <c r="X22" s="102" t="str">
        <f t="shared" ref="X22:X29" si="52">IF(Y22&lt;&gt;"","-","")</f>
        <v/>
      </c>
      <c r="Y22" s="101"/>
      <c r="Z22" s="117"/>
      <c r="AA22" s="117"/>
      <c r="AB22" s="117"/>
      <c r="AC22" s="117"/>
      <c r="AD22" s="117"/>
      <c r="AE22" s="103"/>
      <c r="AF22" s="101"/>
      <c r="AG22" s="102" t="str">
        <f t="shared" ref="AG22:AG29" si="53">IF(AH22&lt;&gt;"","-","")</f>
        <v/>
      </c>
      <c r="AH22" s="101"/>
      <c r="AI22" s="117"/>
      <c r="AJ22" s="117"/>
      <c r="AK22" s="117"/>
      <c r="AL22" s="117"/>
      <c r="AM22" s="117"/>
      <c r="AN22" s="103"/>
      <c r="AO22" s="101"/>
      <c r="AP22" s="102" t="str">
        <f t="shared" ref="AP22:AP29" si="54">IF(AQ22&lt;&gt;"","-","")</f>
        <v/>
      </c>
      <c r="AQ22" s="101"/>
      <c r="AR22" s="117"/>
      <c r="AS22" s="117"/>
      <c r="AT22" s="117"/>
      <c r="AU22" s="117"/>
      <c r="AV22" s="117"/>
      <c r="AW22" s="103"/>
      <c r="AX22" s="101"/>
      <c r="AY22" s="102" t="str">
        <f t="shared" ref="AY22:AY29" si="55">IF(AZ22&lt;&gt;"","-","")</f>
        <v/>
      </c>
      <c r="AZ22" s="101"/>
      <c r="BA22" s="117"/>
      <c r="BB22" s="117"/>
      <c r="BC22" s="117"/>
      <c r="BD22" s="117"/>
      <c r="BE22" s="117"/>
      <c r="BF22" s="104"/>
      <c r="BG22" s="104"/>
      <c r="BH22" s="104"/>
      <c r="BI22" s="104"/>
      <c r="BJ22" s="104"/>
      <c r="BK22" s="104"/>
      <c r="BL22" s="104"/>
      <c r="BM22" s="104"/>
      <c r="BN22" s="104"/>
      <c r="BO22" s="34"/>
      <c r="BP22" s="35"/>
      <c r="BQ22" s="35"/>
      <c r="BR22" s="3"/>
      <c r="BS22" s="3"/>
      <c r="BT22" s="39"/>
      <c r="BU22" s="53">
        <f t="shared" si="39"/>
        <v>1</v>
      </c>
      <c r="BV22" s="53">
        <f t="shared" si="40"/>
        <v>11</v>
      </c>
      <c r="BW22" s="37" t="str">
        <f>IF(W22&lt;&gt;"",DATE($BW$3,BV22,Calendar!W22),"")</f>
        <v/>
      </c>
      <c r="BX22" s="37" t="str">
        <f>IF(W22&lt;&gt;"",IF(Y22&lt;&gt;"",DATE($BW$3,BV22,Calendar!Y22),BW22),"")</f>
        <v/>
      </c>
      <c r="BY22" s="38">
        <f t="shared" ref="BY22:BY29" si="56">V22</f>
        <v>0</v>
      </c>
      <c r="CB22" s="53">
        <f t="shared" si="41"/>
        <v>1</v>
      </c>
      <c r="CC22" s="53">
        <f t="shared" si="42"/>
        <v>5</v>
      </c>
      <c r="CD22" s="37" t="str">
        <f t="shared" ref="CD22:CD29" si="57">IF(W32&lt;&gt;"",DATE($CD$3,CC22,W32),"")</f>
        <v/>
      </c>
      <c r="CE22" s="37" t="str">
        <f t="shared" ref="CE22:CE29" si="58">IF(W32&lt;&gt;"",IF(Y32&lt;&gt;"",DATE($CD$3,CC22,Y32),CD22),"")</f>
        <v/>
      </c>
      <c r="CF22" s="38">
        <f t="shared" ref="CF22:CF29" si="59">V32</f>
        <v>0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1"/>
      <c r="CY22" s="42"/>
      <c r="CZ22" s="42"/>
      <c r="DA22" s="42"/>
      <c r="DB22" s="42"/>
      <c r="DC22" s="42"/>
      <c r="DD22" s="42"/>
      <c r="DE22" s="42"/>
      <c r="DF22" s="42"/>
    </row>
    <row r="23" spans="1:110" s="32" customFormat="1" ht="25.9" customHeight="1" x14ac:dyDescent="0.25">
      <c r="A23" s="1"/>
      <c r="B23" s="70"/>
      <c r="C23" s="34"/>
      <c r="D23" s="67" t="s">
        <v>5</v>
      </c>
      <c r="E23" s="101">
        <v>17</v>
      </c>
      <c r="F23" s="102" t="str">
        <f t="shared" si="51"/>
        <v/>
      </c>
      <c r="G23" s="101"/>
      <c r="H23" s="117" t="s">
        <v>9</v>
      </c>
      <c r="I23" s="117"/>
      <c r="J23" s="117"/>
      <c r="K23" s="117"/>
      <c r="L23" s="117"/>
      <c r="M23" s="103"/>
      <c r="N23" s="101"/>
      <c r="O23" s="102" t="str">
        <f t="shared" ref="O23:O29" si="60">IF(P23&lt;&gt;"","-","")</f>
        <v/>
      </c>
      <c r="P23" s="101"/>
      <c r="Q23" s="117"/>
      <c r="R23" s="117"/>
      <c r="S23" s="117"/>
      <c r="T23" s="117"/>
      <c r="U23" s="117"/>
      <c r="V23" s="103"/>
      <c r="W23" s="101"/>
      <c r="X23" s="102" t="str">
        <f t="shared" si="52"/>
        <v/>
      </c>
      <c r="Y23" s="101"/>
      <c r="Z23" s="117"/>
      <c r="AA23" s="117"/>
      <c r="AB23" s="117"/>
      <c r="AC23" s="117"/>
      <c r="AD23" s="117"/>
      <c r="AE23" s="103"/>
      <c r="AF23" s="101"/>
      <c r="AG23" s="102" t="str">
        <f t="shared" si="53"/>
        <v/>
      </c>
      <c r="AH23" s="101"/>
      <c r="AI23" s="117"/>
      <c r="AJ23" s="117"/>
      <c r="AK23" s="117"/>
      <c r="AL23" s="117"/>
      <c r="AM23" s="117"/>
      <c r="AN23" s="103"/>
      <c r="AO23" s="101"/>
      <c r="AP23" s="102" t="str">
        <f t="shared" si="54"/>
        <v/>
      </c>
      <c r="AQ23" s="101"/>
      <c r="AR23" s="117"/>
      <c r="AS23" s="117"/>
      <c r="AT23" s="117"/>
      <c r="AU23" s="117"/>
      <c r="AV23" s="117"/>
      <c r="AW23" s="103"/>
      <c r="AX23" s="101"/>
      <c r="AY23" s="102" t="str">
        <f t="shared" si="55"/>
        <v/>
      </c>
      <c r="AZ23" s="101"/>
      <c r="BA23" s="117"/>
      <c r="BB23" s="117"/>
      <c r="BC23" s="117"/>
      <c r="BD23" s="117"/>
      <c r="BE23" s="117"/>
      <c r="BF23" s="104"/>
      <c r="BG23" s="104"/>
      <c r="BH23" s="104"/>
      <c r="BI23" s="104"/>
      <c r="BJ23" s="104"/>
      <c r="BK23" s="104"/>
      <c r="BL23" s="104"/>
      <c r="BM23" s="104"/>
      <c r="BN23" s="104"/>
      <c r="BO23" s="34"/>
      <c r="BP23" s="35"/>
      <c r="BQ23" s="35"/>
      <c r="BR23" s="113" t="s">
        <v>23</v>
      </c>
      <c r="BS23" s="113"/>
      <c r="BT23" s="39"/>
      <c r="BU23" s="53">
        <f t="shared" si="39"/>
        <v>2</v>
      </c>
      <c r="BV23" s="53">
        <f t="shared" si="40"/>
        <v>11</v>
      </c>
      <c r="BW23" s="37" t="str">
        <f>IF(W23&lt;&gt;"",DATE($BW$3,BV23,Calendar!W23),"")</f>
        <v/>
      </c>
      <c r="BX23" s="37" t="str">
        <f>IF(W23&lt;&gt;"",IF(Y23&lt;&gt;"",DATE($BW$3,BV23,Calendar!Y23),BW23),"")</f>
        <v/>
      </c>
      <c r="BY23" s="38">
        <f t="shared" si="56"/>
        <v>0</v>
      </c>
      <c r="CB23" s="53">
        <f t="shared" si="41"/>
        <v>2</v>
      </c>
      <c r="CC23" s="53">
        <f t="shared" si="42"/>
        <v>5</v>
      </c>
      <c r="CD23" s="37" t="str">
        <f t="shared" si="57"/>
        <v/>
      </c>
      <c r="CE23" s="37" t="str">
        <f t="shared" si="58"/>
        <v/>
      </c>
      <c r="CF23" s="38">
        <f t="shared" si="59"/>
        <v>0</v>
      </c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1"/>
      <c r="CY23" s="42"/>
      <c r="CZ23" s="42"/>
      <c r="DA23" s="42"/>
      <c r="DB23" s="42"/>
      <c r="DC23" s="42"/>
      <c r="DD23" s="42"/>
      <c r="DE23" s="42"/>
      <c r="DF23" s="42"/>
    </row>
    <row r="24" spans="1:110" ht="25.9" customHeight="1" x14ac:dyDescent="0.25">
      <c r="C24" s="34"/>
      <c r="D24" s="68" t="s">
        <v>6</v>
      </c>
      <c r="E24" s="105">
        <v>12</v>
      </c>
      <c r="F24" s="102" t="str">
        <f t="shared" si="51"/>
        <v>-</v>
      </c>
      <c r="G24" s="105">
        <v>13</v>
      </c>
      <c r="H24" s="117" t="s">
        <v>22</v>
      </c>
      <c r="I24" s="117"/>
      <c r="J24" s="117"/>
      <c r="K24" s="117"/>
      <c r="L24" s="117"/>
      <c r="M24" s="106"/>
      <c r="N24" s="105"/>
      <c r="O24" s="102" t="str">
        <f t="shared" si="60"/>
        <v/>
      </c>
      <c r="P24" s="105"/>
      <c r="Q24" s="117"/>
      <c r="R24" s="117"/>
      <c r="S24" s="117"/>
      <c r="T24" s="117"/>
      <c r="U24" s="117"/>
      <c r="V24" s="106"/>
      <c r="W24" s="105"/>
      <c r="X24" s="102" t="str">
        <f t="shared" si="52"/>
        <v/>
      </c>
      <c r="Y24" s="107"/>
      <c r="Z24" s="117"/>
      <c r="AA24" s="117"/>
      <c r="AB24" s="117"/>
      <c r="AC24" s="117"/>
      <c r="AD24" s="117"/>
      <c r="AE24" s="106"/>
      <c r="AF24" s="105"/>
      <c r="AG24" s="102" t="str">
        <f t="shared" si="53"/>
        <v/>
      </c>
      <c r="AH24" s="105"/>
      <c r="AI24" s="117"/>
      <c r="AJ24" s="117"/>
      <c r="AK24" s="117"/>
      <c r="AL24" s="117"/>
      <c r="AM24" s="117"/>
      <c r="AN24" s="106"/>
      <c r="AO24" s="105"/>
      <c r="AP24" s="102" t="str">
        <f t="shared" si="54"/>
        <v/>
      </c>
      <c r="AQ24" s="105"/>
      <c r="AR24" s="117"/>
      <c r="AS24" s="117"/>
      <c r="AT24" s="117"/>
      <c r="AU24" s="117"/>
      <c r="AV24" s="117"/>
      <c r="AW24" s="106"/>
      <c r="AX24" s="105"/>
      <c r="AY24" s="102" t="str">
        <f t="shared" si="55"/>
        <v/>
      </c>
      <c r="AZ24" s="105"/>
      <c r="BA24" s="117"/>
      <c r="BB24" s="117"/>
      <c r="BC24" s="117"/>
      <c r="BD24" s="117"/>
      <c r="BE24" s="117"/>
      <c r="BF24" s="104"/>
      <c r="BG24" s="104"/>
      <c r="BH24" s="104"/>
      <c r="BI24" s="104"/>
      <c r="BJ24" s="104"/>
      <c r="BK24" s="104"/>
      <c r="BL24" s="104"/>
      <c r="BM24" s="104"/>
      <c r="BN24" s="104"/>
      <c r="BO24" s="34"/>
      <c r="BR24" s="114"/>
      <c r="BS24" s="114"/>
      <c r="BT24" s="3"/>
      <c r="BU24" s="52">
        <f t="shared" si="39"/>
        <v>3</v>
      </c>
      <c r="BV24" s="52">
        <f t="shared" si="40"/>
        <v>11</v>
      </c>
      <c r="BW24" s="10" t="str">
        <f>IF(W24&lt;&gt;"",DATE($BW$3,BV24,Calendar!W24),"")</f>
        <v/>
      </c>
      <c r="BX24" s="10" t="str">
        <f>IF(W24&lt;&gt;"",IF(Y24&lt;&gt;"",DATE($BW$3,BV24,Calendar!Y24),BW24),"")</f>
        <v/>
      </c>
      <c r="BY24" s="9">
        <f t="shared" si="56"/>
        <v>0</v>
      </c>
      <c r="CB24" s="52">
        <f t="shared" si="41"/>
        <v>3</v>
      </c>
      <c r="CC24" s="52">
        <f t="shared" si="42"/>
        <v>5</v>
      </c>
      <c r="CD24" s="10" t="str">
        <f t="shared" si="57"/>
        <v/>
      </c>
      <c r="CE24" s="10" t="str">
        <f t="shared" si="58"/>
        <v/>
      </c>
      <c r="CF24" s="9">
        <f t="shared" si="59"/>
        <v>0</v>
      </c>
      <c r="CX24" s="15"/>
    </row>
    <row r="25" spans="1:110" ht="25.9" customHeight="1" x14ac:dyDescent="0.25">
      <c r="C25" s="34"/>
      <c r="D25" s="68" t="s">
        <v>7</v>
      </c>
      <c r="E25" s="105">
        <v>16</v>
      </c>
      <c r="F25" s="102" t="str">
        <f t="shared" si="51"/>
        <v/>
      </c>
      <c r="G25" s="105"/>
      <c r="H25" s="117" t="s">
        <v>9</v>
      </c>
      <c r="I25" s="117"/>
      <c r="J25" s="117"/>
      <c r="K25" s="117"/>
      <c r="L25" s="117"/>
      <c r="M25" s="106"/>
      <c r="N25" s="105"/>
      <c r="O25" s="102" t="str">
        <f t="shared" si="60"/>
        <v/>
      </c>
      <c r="P25" s="105"/>
      <c r="Q25" s="117"/>
      <c r="R25" s="117"/>
      <c r="S25" s="117"/>
      <c r="T25" s="117"/>
      <c r="U25" s="117"/>
      <c r="V25" s="106"/>
      <c r="W25" s="105"/>
      <c r="X25" s="102" t="str">
        <f t="shared" si="52"/>
        <v/>
      </c>
      <c r="Y25" s="105"/>
      <c r="Z25" s="117"/>
      <c r="AA25" s="117"/>
      <c r="AB25" s="117"/>
      <c r="AC25" s="117"/>
      <c r="AD25" s="117"/>
      <c r="AE25" s="106"/>
      <c r="AF25" s="105"/>
      <c r="AG25" s="102" t="str">
        <f t="shared" si="53"/>
        <v/>
      </c>
      <c r="AH25" s="105"/>
      <c r="AI25" s="117"/>
      <c r="AJ25" s="117"/>
      <c r="AK25" s="117"/>
      <c r="AL25" s="117"/>
      <c r="AM25" s="117"/>
      <c r="AN25" s="106"/>
      <c r="AO25" s="105"/>
      <c r="AP25" s="102" t="str">
        <f t="shared" si="54"/>
        <v/>
      </c>
      <c r="AQ25" s="105"/>
      <c r="AR25" s="117"/>
      <c r="AS25" s="117"/>
      <c r="AT25" s="117"/>
      <c r="AU25" s="117"/>
      <c r="AV25" s="117"/>
      <c r="AW25" s="106"/>
      <c r="AX25" s="105"/>
      <c r="AY25" s="102" t="str">
        <f t="shared" si="55"/>
        <v/>
      </c>
      <c r="AZ25" s="105"/>
      <c r="BA25" s="117"/>
      <c r="BB25" s="117"/>
      <c r="BC25" s="117"/>
      <c r="BD25" s="117"/>
      <c r="BE25" s="117"/>
      <c r="BF25" s="104"/>
      <c r="BG25" s="104"/>
      <c r="BH25" s="104"/>
      <c r="BI25" s="104"/>
      <c r="BJ25" s="104"/>
      <c r="BK25" s="104"/>
      <c r="BL25" s="104"/>
      <c r="BM25" s="104"/>
      <c r="BN25" s="104"/>
      <c r="BO25" s="34"/>
      <c r="BR25" s="114"/>
      <c r="BS25" s="114"/>
      <c r="BT25" s="3"/>
      <c r="BU25" s="52">
        <f t="shared" si="39"/>
        <v>4</v>
      </c>
      <c r="BV25" s="52">
        <f t="shared" si="40"/>
        <v>11</v>
      </c>
      <c r="BW25" s="10" t="str">
        <f>IF(W25&lt;&gt;"",DATE($BW$3,BV25,Calendar!W25),"")</f>
        <v/>
      </c>
      <c r="BX25" s="10" t="str">
        <f>IF(W25&lt;&gt;"",IF(Y25&lt;&gt;"",DATE($BW$3,BV25,Calendar!Y25),BW25),"")</f>
        <v/>
      </c>
      <c r="BY25" s="9">
        <f t="shared" si="56"/>
        <v>0</v>
      </c>
      <c r="CB25" s="52">
        <f t="shared" si="41"/>
        <v>4</v>
      </c>
      <c r="CC25" s="52">
        <f t="shared" si="42"/>
        <v>5</v>
      </c>
      <c r="CD25" s="10" t="str">
        <f t="shared" si="57"/>
        <v/>
      </c>
      <c r="CE25" s="10" t="str">
        <f t="shared" si="58"/>
        <v/>
      </c>
      <c r="CF25" s="9">
        <f t="shared" si="59"/>
        <v>0</v>
      </c>
      <c r="CS25" s="3"/>
      <c r="CT25" s="17"/>
      <c r="CU25" s="18"/>
      <c r="CV25" s="17"/>
      <c r="CW25" s="14"/>
      <c r="CX25" s="6"/>
    </row>
    <row r="26" spans="1:110" ht="25.9" customHeight="1" x14ac:dyDescent="0.25">
      <c r="C26" s="34"/>
      <c r="D26" s="68" t="s">
        <v>4</v>
      </c>
      <c r="E26" s="105">
        <v>20</v>
      </c>
      <c r="F26" s="102" t="str">
        <f t="shared" si="51"/>
        <v>-</v>
      </c>
      <c r="G26" s="105">
        <v>24</v>
      </c>
      <c r="H26" s="117" t="s">
        <v>9</v>
      </c>
      <c r="I26" s="117"/>
      <c r="J26" s="117"/>
      <c r="K26" s="117"/>
      <c r="L26" s="117"/>
      <c r="M26" s="106"/>
      <c r="N26" s="105"/>
      <c r="O26" s="102" t="str">
        <f t="shared" si="60"/>
        <v/>
      </c>
      <c r="P26" s="105"/>
      <c r="Q26" s="117"/>
      <c r="R26" s="117"/>
      <c r="S26" s="117"/>
      <c r="T26" s="117"/>
      <c r="U26" s="117"/>
      <c r="V26" s="106"/>
      <c r="W26" s="105"/>
      <c r="X26" s="102" t="str">
        <f t="shared" si="52"/>
        <v/>
      </c>
      <c r="Y26" s="105"/>
      <c r="Z26" s="117"/>
      <c r="AA26" s="117"/>
      <c r="AB26" s="117"/>
      <c r="AC26" s="117"/>
      <c r="AD26" s="117"/>
      <c r="AE26" s="106"/>
      <c r="AF26" s="105"/>
      <c r="AG26" s="102" t="str">
        <f t="shared" si="53"/>
        <v/>
      </c>
      <c r="AH26" s="105"/>
      <c r="AI26" s="117"/>
      <c r="AJ26" s="117"/>
      <c r="AK26" s="117"/>
      <c r="AL26" s="117"/>
      <c r="AM26" s="117"/>
      <c r="AN26" s="106"/>
      <c r="AO26" s="105"/>
      <c r="AP26" s="102" t="str">
        <f t="shared" si="54"/>
        <v/>
      </c>
      <c r="AQ26" s="105"/>
      <c r="AR26" s="117"/>
      <c r="AS26" s="117"/>
      <c r="AT26" s="117"/>
      <c r="AU26" s="117"/>
      <c r="AV26" s="117"/>
      <c r="AW26" s="106"/>
      <c r="AX26" s="105"/>
      <c r="AY26" s="102" t="str">
        <f t="shared" si="55"/>
        <v/>
      </c>
      <c r="AZ26" s="105"/>
      <c r="BA26" s="117"/>
      <c r="BB26" s="117"/>
      <c r="BC26" s="117"/>
      <c r="BD26" s="117"/>
      <c r="BE26" s="117"/>
      <c r="BF26" s="104"/>
      <c r="BG26" s="104"/>
      <c r="BH26" s="104"/>
      <c r="BI26" s="104"/>
      <c r="BJ26" s="104"/>
      <c r="BK26" s="104"/>
      <c r="BL26" s="104"/>
      <c r="BM26" s="104"/>
      <c r="BN26" s="104"/>
      <c r="BO26" s="34"/>
      <c r="BR26" s="116"/>
      <c r="BS26" s="116"/>
      <c r="BT26" s="19"/>
      <c r="BU26" s="52">
        <f t="shared" si="39"/>
        <v>5</v>
      </c>
      <c r="BV26" s="52">
        <f t="shared" si="40"/>
        <v>11</v>
      </c>
      <c r="BW26" s="10" t="str">
        <f>IF(W26&lt;&gt;"",DATE($BW$3,BV26,Calendar!W26),"")</f>
        <v/>
      </c>
      <c r="BX26" s="10" t="str">
        <f>IF(W26&lt;&gt;"",IF(Y26&lt;&gt;"",DATE($BW$3,BV26,Calendar!Y26),BW26),"")</f>
        <v/>
      </c>
      <c r="BY26" s="9">
        <f t="shared" si="56"/>
        <v>0</v>
      </c>
      <c r="CB26" s="52">
        <f t="shared" si="41"/>
        <v>5</v>
      </c>
      <c r="CC26" s="52">
        <f t="shared" si="42"/>
        <v>5</v>
      </c>
      <c r="CD26" s="10" t="str">
        <f t="shared" si="57"/>
        <v/>
      </c>
      <c r="CE26" s="10" t="str">
        <f t="shared" si="58"/>
        <v/>
      </c>
      <c r="CF26" s="9">
        <f t="shared" si="59"/>
        <v>0</v>
      </c>
      <c r="CS26" s="3"/>
      <c r="CT26" s="17"/>
      <c r="CU26" s="18"/>
      <c r="CV26" s="17"/>
      <c r="CW26" s="14"/>
      <c r="CX26" s="6"/>
    </row>
    <row r="27" spans="1:110" ht="25.9" customHeight="1" x14ac:dyDescent="0.25">
      <c r="C27" s="34"/>
      <c r="D27" s="68" t="s">
        <v>5</v>
      </c>
      <c r="E27" s="105">
        <v>8</v>
      </c>
      <c r="F27" s="102" t="str">
        <f t="shared" si="51"/>
        <v>-</v>
      </c>
      <c r="G27" s="105">
        <v>12</v>
      </c>
      <c r="H27" s="117" t="s">
        <v>9</v>
      </c>
      <c r="I27" s="117"/>
      <c r="J27" s="117"/>
      <c r="K27" s="117"/>
      <c r="L27" s="117"/>
      <c r="M27" s="106"/>
      <c r="N27" s="105"/>
      <c r="O27" s="102" t="str">
        <f t="shared" si="60"/>
        <v/>
      </c>
      <c r="P27" s="105"/>
      <c r="Q27" s="117"/>
      <c r="R27" s="117"/>
      <c r="S27" s="117"/>
      <c r="T27" s="117"/>
      <c r="U27" s="117"/>
      <c r="V27" s="106"/>
      <c r="W27" s="105"/>
      <c r="X27" s="102" t="str">
        <f t="shared" si="52"/>
        <v/>
      </c>
      <c r="Y27" s="105"/>
      <c r="Z27" s="117"/>
      <c r="AA27" s="117"/>
      <c r="AB27" s="117"/>
      <c r="AC27" s="117"/>
      <c r="AD27" s="117"/>
      <c r="AE27" s="106"/>
      <c r="AF27" s="105"/>
      <c r="AG27" s="102" t="str">
        <f t="shared" si="53"/>
        <v/>
      </c>
      <c r="AH27" s="105"/>
      <c r="AI27" s="117"/>
      <c r="AJ27" s="117"/>
      <c r="AK27" s="117"/>
      <c r="AL27" s="117"/>
      <c r="AM27" s="117"/>
      <c r="AN27" s="106"/>
      <c r="AO27" s="105"/>
      <c r="AP27" s="102" t="str">
        <f t="shared" si="54"/>
        <v/>
      </c>
      <c r="AQ27" s="105"/>
      <c r="AR27" s="117"/>
      <c r="AS27" s="117"/>
      <c r="AT27" s="117"/>
      <c r="AU27" s="117"/>
      <c r="AV27" s="117"/>
      <c r="AW27" s="106"/>
      <c r="AX27" s="105"/>
      <c r="AY27" s="102" t="str">
        <f t="shared" si="55"/>
        <v/>
      </c>
      <c r="AZ27" s="105"/>
      <c r="BA27" s="117"/>
      <c r="BB27" s="117"/>
      <c r="BC27" s="117"/>
      <c r="BD27" s="117"/>
      <c r="BE27" s="117"/>
      <c r="BF27" s="104"/>
      <c r="BG27" s="104"/>
      <c r="BH27" s="104"/>
      <c r="BI27" s="104"/>
      <c r="BJ27" s="104"/>
      <c r="BK27" s="104"/>
      <c r="BL27" s="104"/>
      <c r="BM27" s="104"/>
      <c r="BN27" s="104"/>
      <c r="BO27" s="34"/>
      <c r="BR27" s="116"/>
      <c r="BS27" s="116"/>
      <c r="BT27" s="19"/>
      <c r="BU27" s="52">
        <f t="shared" si="39"/>
        <v>6</v>
      </c>
      <c r="BV27" s="52">
        <f t="shared" si="40"/>
        <v>11</v>
      </c>
      <c r="BW27" s="10" t="str">
        <f>IF(W27&lt;&gt;"",DATE($BW$3,BV27,Calendar!W27),"")</f>
        <v/>
      </c>
      <c r="BX27" s="10" t="str">
        <f>IF(W27&lt;&gt;"",IF(Y27&lt;&gt;"",DATE($BW$3,BV27,Calendar!Y27),BW27),"")</f>
        <v/>
      </c>
      <c r="BY27" s="9">
        <f t="shared" si="56"/>
        <v>0</v>
      </c>
      <c r="CB27" s="52">
        <f t="shared" si="41"/>
        <v>6</v>
      </c>
      <c r="CC27" s="52">
        <f t="shared" si="42"/>
        <v>5</v>
      </c>
      <c r="CD27" s="10" t="str">
        <f t="shared" si="57"/>
        <v/>
      </c>
      <c r="CE27" s="10" t="str">
        <f t="shared" si="58"/>
        <v/>
      </c>
      <c r="CF27" s="9">
        <f t="shared" si="59"/>
        <v>0</v>
      </c>
      <c r="CX27" s="15"/>
    </row>
    <row r="28" spans="1:110" ht="25.9" customHeight="1" x14ac:dyDescent="0.25">
      <c r="C28" s="34"/>
      <c r="D28" s="68" t="s">
        <v>6</v>
      </c>
      <c r="E28" s="105">
        <v>1</v>
      </c>
      <c r="F28" s="102" t="str">
        <f t="shared" si="51"/>
        <v>-</v>
      </c>
      <c r="G28" s="105">
        <v>4</v>
      </c>
      <c r="H28" s="117" t="s">
        <v>9</v>
      </c>
      <c r="I28" s="117"/>
      <c r="J28" s="117"/>
      <c r="K28" s="117"/>
      <c r="L28" s="117"/>
      <c r="M28" s="106"/>
      <c r="N28" s="105"/>
      <c r="O28" s="102" t="str">
        <f t="shared" si="60"/>
        <v/>
      </c>
      <c r="P28" s="105"/>
      <c r="Q28" s="117"/>
      <c r="R28" s="117"/>
      <c r="S28" s="117"/>
      <c r="T28" s="117"/>
      <c r="U28" s="117"/>
      <c r="V28" s="106"/>
      <c r="W28" s="105"/>
      <c r="X28" s="102" t="str">
        <f t="shared" si="52"/>
        <v/>
      </c>
      <c r="Y28" s="105"/>
      <c r="Z28" s="117"/>
      <c r="AA28" s="117"/>
      <c r="AB28" s="117"/>
      <c r="AC28" s="117"/>
      <c r="AD28" s="117"/>
      <c r="AE28" s="106"/>
      <c r="AF28" s="105"/>
      <c r="AG28" s="102" t="str">
        <f t="shared" si="53"/>
        <v/>
      </c>
      <c r="AH28" s="105"/>
      <c r="AI28" s="117"/>
      <c r="AJ28" s="117"/>
      <c r="AK28" s="117"/>
      <c r="AL28" s="117"/>
      <c r="AM28" s="117"/>
      <c r="AN28" s="106"/>
      <c r="AO28" s="105"/>
      <c r="AP28" s="102" t="str">
        <f t="shared" si="54"/>
        <v/>
      </c>
      <c r="AQ28" s="105"/>
      <c r="AR28" s="117"/>
      <c r="AS28" s="117"/>
      <c r="AT28" s="117"/>
      <c r="AU28" s="117"/>
      <c r="AV28" s="117"/>
      <c r="AW28" s="106"/>
      <c r="AX28" s="105"/>
      <c r="AY28" s="102" t="str">
        <f t="shared" si="55"/>
        <v/>
      </c>
      <c r="AZ28" s="105"/>
      <c r="BA28" s="117"/>
      <c r="BB28" s="117"/>
      <c r="BC28" s="117"/>
      <c r="BD28" s="117"/>
      <c r="BE28" s="117"/>
      <c r="BF28" s="104"/>
      <c r="BG28" s="104"/>
      <c r="BH28" s="104"/>
      <c r="BI28" s="104"/>
      <c r="BJ28" s="104"/>
      <c r="BK28" s="104"/>
      <c r="BL28" s="104"/>
      <c r="BM28" s="104"/>
      <c r="BN28" s="104"/>
      <c r="BO28" s="34"/>
      <c r="BR28" s="116"/>
      <c r="BS28" s="116"/>
      <c r="BT28" s="3"/>
      <c r="BU28" s="52">
        <f t="shared" si="39"/>
        <v>7</v>
      </c>
      <c r="BV28" s="52">
        <f t="shared" si="40"/>
        <v>11</v>
      </c>
      <c r="BW28" s="10" t="str">
        <f>IF(W28&lt;&gt;"",DATE($BW$3,BV28,Calendar!W28),"")</f>
        <v/>
      </c>
      <c r="BX28" s="10" t="str">
        <f>IF(W28&lt;&gt;"",IF(Y28&lt;&gt;"",DATE($BW$3,BV28,Calendar!Y28),BW28),"")</f>
        <v/>
      </c>
      <c r="BY28" s="9">
        <f t="shared" si="56"/>
        <v>0</v>
      </c>
      <c r="CB28" s="52">
        <f t="shared" si="41"/>
        <v>7</v>
      </c>
      <c r="CC28" s="52">
        <f t="shared" si="42"/>
        <v>5</v>
      </c>
      <c r="CD28" s="10" t="str">
        <f t="shared" si="57"/>
        <v/>
      </c>
      <c r="CE28" s="10" t="str">
        <f t="shared" si="58"/>
        <v/>
      </c>
      <c r="CF28" s="9">
        <f t="shared" si="59"/>
        <v>0</v>
      </c>
      <c r="CX28" s="15"/>
    </row>
    <row r="29" spans="1:110" ht="25.9" customHeight="1" x14ac:dyDescent="0.25">
      <c r="C29" s="34"/>
      <c r="D29" s="68" t="s">
        <v>7</v>
      </c>
      <c r="E29" s="105">
        <v>28</v>
      </c>
      <c r="F29" s="102" t="str">
        <f t="shared" si="51"/>
        <v/>
      </c>
      <c r="G29" s="105"/>
      <c r="H29" s="117" t="s">
        <v>9</v>
      </c>
      <c r="I29" s="117"/>
      <c r="J29" s="117"/>
      <c r="K29" s="117"/>
      <c r="L29" s="117"/>
      <c r="M29" s="106"/>
      <c r="N29" s="105"/>
      <c r="O29" s="102" t="str">
        <f t="shared" si="60"/>
        <v/>
      </c>
      <c r="P29" s="105"/>
      <c r="Q29" s="117"/>
      <c r="R29" s="117"/>
      <c r="S29" s="117"/>
      <c r="T29" s="117"/>
      <c r="U29" s="117"/>
      <c r="V29" s="106"/>
      <c r="W29" s="105"/>
      <c r="X29" s="102" t="str">
        <f t="shared" si="52"/>
        <v/>
      </c>
      <c r="Y29" s="105"/>
      <c r="Z29" s="117"/>
      <c r="AA29" s="117"/>
      <c r="AB29" s="117"/>
      <c r="AC29" s="117"/>
      <c r="AD29" s="117"/>
      <c r="AE29" s="106"/>
      <c r="AF29" s="105"/>
      <c r="AG29" s="102" t="str">
        <f t="shared" si="53"/>
        <v/>
      </c>
      <c r="AH29" s="105"/>
      <c r="AI29" s="117"/>
      <c r="AJ29" s="117"/>
      <c r="AK29" s="117"/>
      <c r="AL29" s="117"/>
      <c r="AM29" s="117"/>
      <c r="AN29" s="106"/>
      <c r="AO29" s="105"/>
      <c r="AP29" s="102" t="str">
        <f t="shared" si="54"/>
        <v/>
      </c>
      <c r="AQ29" s="105"/>
      <c r="AR29" s="117"/>
      <c r="AS29" s="117"/>
      <c r="AT29" s="117"/>
      <c r="AU29" s="117"/>
      <c r="AV29" s="117"/>
      <c r="AW29" s="106"/>
      <c r="AX29" s="105"/>
      <c r="AY29" s="102" t="str">
        <f t="shared" si="55"/>
        <v/>
      </c>
      <c r="AZ29" s="105"/>
      <c r="BA29" s="117"/>
      <c r="BB29" s="117"/>
      <c r="BC29" s="117"/>
      <c r="BD29" s="117"/>
      <c r="BE29" s="117"/>
      <c r="BF29" s="104"/>
      <c r="BG29" s="104"/>
      <c r="BH29" s="104"/>
      <c r="BI29" s="104"/>
      <c r="BJ29" s="104"/>
      <c r="BK29" s="104"/>
      <c r="BL29" s="104"/>
      <c r="BM29" s="104"/>
      <c r="BN29" s="104"/>
      <c r="BO29" s="34"/>
      <c r="BR29" s="116"/>
      <c r="BS29" s="116"/>
      <c r="BT29" s="3"/>
      <c r="BU29" s="52">
        <f t="shared" si="39"/>
        <v>8</v>
      </c>
      <c r="BV29" s="52">
        <f t="shared" si="40"/>
        <v>11</v>
      </c>
      <c r="BW29" s="10" t="str">
        <f>IF(W29&lt;&gt;"",DATE($BW$3,BV29,Calendar!W29),"")</f>
        <v/>
      </c>
      <c r="BX29" s="10" t="str">
        <f>IF(W29&lt;&gt;"",IF(Y29&lt;&gt;"",DATE($BW$3,BV29,Calendar!Y29),BW29),"")</f>
        <v/>
      </c>
      <c r="BY29" s="9">
        <f t="shared" si="56"/>
        <v>0</v>
      </c>
      <c r="CB29" s="52">
        <f t="shared" si="41"/>
        <v>8</v>
      </c>
      <c r="CC29" s="52">
        <f t="shared" si="42"/>
        <v>5</v>
      </c>
      <c r="CD29" s="10" t="str">
        <f t="shared" si="57"/>
        <v/>
      </c>
      <c r="CE29" s="10" t="str">
        <f t="shared" si="58"/>
        <v/>
      </c>
      <c r="CF29" s="9">
        <f t="shared" si="59"/>
        <v>0</v>
      </c>
      <c r="CX29" s="15"/>
    </row>
    <row r="30" spans="1:110" ht="26.25" customHeight="1" x14ac:dyDescent="0.25">
      <c r="C30" s="21"/>
      <c r="D30" s="2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8"/>
      <c r="V30" s="108"/>
      <c r="W30" s="108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0"/>
      <c r="BJ30" s="100"/>
      <c r="BK30" s="100"/>
      <c r="BL30" s="100"/>
      <c r="BM30" s="100"/>
      <c r="BN30" s="100"/>
      <c r="BO30" s="21"/>
      <c r="BR30" s="116"/>
      <c r="BS30" s="116"/>
      <c r="BT30" s="3"/>
      <c r="BU30" s="52">
        <f t="shared" si="39"/>
        <v>1</v>
      </c>
      <c r="BV30" s="52">
        <f t="shared" si="40"/>
        <v>12</v>
      </c>
      <c r="BW30" s="10" t="str">
        <f>IF(AF22&lt;&gt;"",DATE($BW$3,BV30,Calendar!AF22),"")</f>
        <v/>
      </c>
      <c r="BX30" s="10" t="str">
        <f>IF(AF22&lt;&gt;"",IF(AH22&lt;&gt;"",DATE($BW$3,BV30,Calendar!AH22),BW30),"")</f>
        <v/>
      </c>
      <c r="BY30" s="9">
        <f t="shared" ref="BY30:BY37" si="61">AE22</f>
        <v>0</v>
      </c>
      <c r="CB30" s="52">
        <f t="shared" si="41"/>
        <v>1</v>
      </c>
      <c r="CC30" s="52">
        <f t="shared" si="42"/>
        <v>6</v>
      </c>
      <c r="CD30" s="10" t="str">
        <f t="shared" ref="CD30:CD37" si="62">IF(AF32&lt;&gt;"",DATE($CD$3,CC30,AF32),"")</f>
        <v/>
      </c>
      <c r="CE30" s="10" t="str">
        <f t="shared" ref="CE30:CE37" si="63">IF(AF32&lt;&gt;"",IF(AH32&lt;&gt;"",DATE($CD$3,CC30,AH32),CD30),"")</f>
        <v/>
      </c>
      <c r="CF30" s="9">
        <f t="shared" ref="CF30:CF37" si="64">AE32</f>
        <v>0</v>
      </c>
      <c r="CX30" s="15"/>
    </row>
    <row r="31" spans="1:110" ht="25.9" customHeight="1" x14ac:dyDescent="0.25">
      <c r="C31" s="20"/>
      <c r="D31" s="21"/>
      <c r="E31" s="120" t="str">
        <f>S13</f>
        <v>March 2017</v>
      </c>
      <c r="F31" s="120"/>
      <c r="G31" s="120"/>
      <c r="H31" s="120"/>
      <c r="I31" s="120"/>
      <c r="J31" s="120"/>
      <c r="K31" s="120"/>
      <c r="L31" s="120"/>
      <c r="M31" s="110"/>
      <c r="N31" s="120" t="str">
        <f>S14</f>
        <v>April 2017</v>
      </c>
      <c r="O31" s="120"/>
      <c r="P31" s="120"/>
      <c r="Q31" s="120"/>
      <c r="R31" s="120"/>
      <c r="S31" s="120"/>
      <c r="T31" s="120"/>
      <c r="U31" s="120"/>
      <c r="V31" s="111"/>
      <c r="W31" s="120" t="str">
        <f>S15</f>
        <v>May 2017</v>
      </c>
      <c r="X31" s="120"/>
      <c r="Y31" s="120"/>
      <c r="Z31" s="120"/>
      <c r="AA31" s="120"/>
      <c r="AB31" s="120"/>
      <c r="AC31" s="120"/>
      <c r="AD31" s="120"/>
      <c r="AE31" s="98"/>
      <c r="AF31" s="120" t="str">
        <f>S16</f>
        <v>June 2017</v>
      </c>
      <c r="AG31" s="120"/>
      <c r="AH31" s="120"/>
      <c r="AI31" s="120"/>
      <c r="AJ31" s="120"/>
      <c r="AK31" s="120"/>
      <c r="AL31" s="120"/>
      <c r="AM31" s="120"/>
      <c r="AN31" s="98"/>
      <c r="AO31" s="120" t="str">
        <f>S17</f>
        <v>July 2017</v>
      </c>
      <c r="AP31" s="120"/>
      <c r="AQ31" s="120"/>
      <c r="AR31" s="120"/>
      <c r="AS31" s="120"/>
      <c r="AT31" s="120"/>
      <c r="AU31" s="120"/>
      <c r="AV31" s="120"/>
      <c r="AW31" s="98"/>
      <c r="AX31" s="120" t="str">
        <f>S18</f>
        <v>August 2017</v>
      </c>
      <c r="AY31" s="120"/>
      <c r="AZ31" s="120"/>
      <c r="BA31" s="120"/>
      <c r="BB31" s="120"/>
      <c r="BC31" s="120"/>
      <c r="BD31" s="120"/>
      <c r="BE31" s="120"/>
      <c r="BF31" s="99"/>
      <c r="BG31" s="121" t="str">
        <f>S19</f>
        <v>September 2017</v>
      </c>
      <c r="BH31" s="121"/>
      <c r="BI31" s="121"/>
      <c r="BJ31" s="121"/>
      <c r="BK31" s="121"/>
      <c r="BL31" s="121"/>
      <c r="BM31" s="121"/>
      <c r="BN31" s="121"/>
      <c r="BO31" s="43"/>
      <c r="BR31" s="116"/>
      <c r="BS31" s="116"/>
      <c r="BT31" s="3"/>
      <c r="BU31" s="52">
        <f t="shared" si="39"/>
        <v>2</v>
      </c>
      <c r="BV31" s="52">
        <f t="shared" si="40"/>
        <v>12</v>
      </c>
      <c r="BW31" s="10" t="str">
        <f>IF(AF23&lt;&gt;"",DATE($BW$3,BV31,Calendar!AF23),"")</f>
        <v/>
      </c>
      <c r="BX31" s="10" t="str">
        <f>IF(AF23&lt;&gt;"",IF(AH23&lt;&gt;"",DATE($BW$3,BV31,Calendar!AH23),BW31),"")</f>
        <v/>
      </c>
      <c r="BY31" s="9">
        <f t="shared" si="61"/>
        <v>0</v>
      </c>
      <c r="CB31" s="52">
        <f t="shared" si="41"/>
        <v>2</v>
      </c>
      <c r="CC31" s="52">
        <f t="shared" si="42"/>
        <v>6</v>
      </c>
      <c r="CD31" s="10" t="str">
        <f t="shared" si="62"/>
        <v/>
      </c>
      <c r="CE31" s="10" t="str">
        <f t="shared" si="63"/>
        <v/>
      </c>
      <c r="CF31" s="9">
        <f t="shared" si="64"/>
        <v>0</v>
      </c>
      <c r="CX31" s="15"/>
    </row>
    <row r="32" spans="1:110" ht="25.9" customHeight="1" x14ac:dyDescent="0.25">
      <c r="C32" s="20"/>
      <c r="D32" s="67"/>
      <c r="E32" s="101"/>
      <c r="F32" s="102" t="str">
        <f t="shared" ref="F32:F39" si="65">IF(G32&lt;&gt;"","-","")</f>
        <v/>
      </c>
      <c r="G32" s="101"/>
      <c r="H32" s="117"/>
      <c r="I32" s="117"/>
      <c r="J32" s="117"/>
      <c r="K32" s="117"/>
      <c r="L32" s="117"/>
      <c r="M32" s="103" t="s">
        <v>24</v>
      </c>
      <c r="N32" s="101">
        <v>7</v>
      </c>
      <c r="O32" s="102" t="str">
        <f t="shared" ref="O32:O39" si="66">IF(P32&lt;&gt;"","-","")</f>
        <v>-</v>
      </c>
      <c r="P32" s="101">
        <v>11</v>
      </c>
      <c r="Q32" s="117" t="s">
        <v>25</v>
      </c>
      <c r="R32" s="117"/>
      <c r="S32" s="117"/>
      <c r="T32" s="117"/>
      <c r="U32" s="117"/>
      <c r="V32" s="103"/>
      <c r="W32" s="101"/>
      <c r="X32" s="102" t="str">
        <f t="shared" ref="X32:X39" si="67">IF(Y32&lt;&gt;"","-","")</f>
        <v/>
      </c>
      <c r="Y32" s="101"/>
      <c r="Z32" s="117"/>
      <c r="AA32" s="117"/>
      <c r="AB32" s="117"/>
      <c r="AC32" s="117"/>
      <c r="AD32" s="117"/>
      <c r="AE32" s="103"/>
      <c r="AF32" s="101"/>
      <c r="AG32" s="102" t="str">
        <f t="shared" ref="AG32:AG39" si="68">IF(AH32&lt;&gt;"","-","")</f>
        <v/>
      </c>
      <c r="AH32" s="101"/>
      <c r="AI32" s="117"/>
      <c r="AJ32" s="117"/>
      <c r="AK32" s="117"/>
      <c r="AL32" s="117"/>
      <c r="AM32" s="117"/>
      <c r="AN32" s="103"/>
      <c r="AO32" s="101"/>
      <c r="AP32" s="102" t="str">
        <f t="shared" ref="AP32:AP39" si="69">IF(AQ32&lt;&gt;"","-","")</f>
        <v/>
      </c>
      <c r="AQ32" s="101"/>
      <c r="AR32" s="117"/>
      <c r="AS32" s="117"/>
      <c r="AT32" s="117"/>
      <c r="AU32" s="117"/>
      <c r="AV32" s="117"/>
      <c r="AW32" s="103"/>
      <c r="AX32" s="101"/>
      <c r="AY32" s="102" t="str">
        <f t="shared" ref="AY32:AY39" si="70">IF(AZ32&lt;&gt;"","-","")</f>
        <v/>
      </c>
      <c r="AZ32" s="101"/>
      <c r="BA32" s="117"/>
      <c r="BB32" s="117"/>
      <c r="BC32" s="117"/>
      <c r="BD32" s="117"/>
      <c r="BE32" s="117"/>
      <c r="BF32" s="103" t="s">
        <v>7</v>
      </c>
      <c r="BG32" s="101">
        <v>25</v>
      </c>
      <c r="BH32" s="102" t="str">
        <f>IF(BI32&lt;&gt;"","-","")</f>
        <v>-</v>
      </c>
      <c r="BI32" s="101">
        <v>27</v>
      </c>
      <c r="BJ32" s="117" t="s">
        <v>9</v>
      </c>
      <c r="BK32" s="117"/>
      <c r="BL32" s="117"/>
      <c r="BM32" s="117"/>
      <c r="BN32" s="117"/>
      <c r="BO32" s="43"/>
      <c r="BR32" s="112"/>
      <c r="BS32" s="112"/>
      <c r="BT32" s="3"/>
      <c r="BU32" s="52">
        <f t="shared" si="39"/>
        <v>3</v>
      </c>
      <c r="BV32" s="52">
        <f t="shared" si="40"/>
        <v>12</v>
      </c>
      <c r="BW32" s="10" t="str">
        <f>IF(AF24&lt;&gt;"",DATE($BW$3,BV32,Calendar!AF24),"")</f>
        <v/>
      </c>
      <c r="BX32" s="10" t="str">
        <f>IF(AF24&lt;&gt;"",IF(AH24&lt;&gt;"",DATE($BW$3,BV32,Calendar!AH24),BW32),"")</f>
        <v/>
      </c>
      <c r="BY32" s="9">
        <f t="shared" si="61"/>
        <v>0</v>
      </c>
      <c r="CB32" s="52">
        <f t="shared" si="41"/>
        <v>3</v>
      </c>
      <c r="CC32" s="52">
        <f t="shared" si="42"/>
        <v>6</v>
      </c>
      <c r="CD32" s="10" t="str">
        <f t="shared" si="62"/>
        <v/>
      </c>
      <c r="CE32" s="10" t="str">
        <f t="shared" si="63"/>
        <v/>
      </c>
      <c r="CF32" s="9">
        <f t="shared" si="64"/>
        <v>0</v>
      </c>
      <c r="CX32" s="15"/>
    </row>
    <row r="33" spans="3:102" ht="25.9" customHeight="1" x14ac:dyDescent="0.25">
      <c r="C33" s="21"/>
      <c r="D33" s="67"/>
      <c r="E33" s="101"/>
      <c r="F33" s="102" t="str">
        <f t="shared" si="65"/>
        <v/>
      </c>
      <c r="G33" s="101"/>
      <c r="H33" s="117"/>
      <c r="I33" s="117"/>
      <c r="J33" s="117"/>
      <c r="K33" s="117"/>
      <c r="L33" s="117"/>
      <c r="M33" s="103"/>
      <c r="N33" s="101"/>
      <c r="O33" s="102" t="str">
        <f t="shared" si="66"/>
        <v/>
      </c>
      <c r="P33" s="101"/>
      <c r="Q33" s="117"/>
      <c r="R33" s="117"/>
      <c r="S33" s="117"/>
      <c r="T33" s="117"/>
      <c r="U33" s="117"/>
      <c r="V33" s="103"/>
      <c r="W33" s="101"/>
      <c r="X33" s="102" t="str">
        <f t="shared" si="67"/>
        <v/>
      </c>
      <c r="Y33" s="101"/>
      <c r="Z33" s="117"/>
      <c r="AA33" s="117"/>
      <c r="AB33" s="117"/>
      <c r="AC33" s="117"/>
      <c r="AD33" s="117"/>
      <c r="AE33" s="103"/>
      <c r="AF33" s="101"/>
      <c r="AG33" s="102" t="str">
        <f t="shared" si="68"/>
        <v/>
      </c>
      <c r="AH33" s="101"/>
      <c r="AI33" s="117"/>
      <c r="AJ33" s="117"/>
      <c r="AK33" s="117"/>
      <c r="AL33" s="117"/>
      <c r="AM33" s="117"/>
      <c r="AN33" s="103"/>
      <c r="AO33" s="101"/>
      <c r="AP33" s="102" t="str">
        <f t="shared" si="69"/>
        <v/>
      </c>
      <c r="AQ33" s="101"/>
      <c r="AR33" s="117"/>
      <c r="AS33" s="117"/>
      <c r="AT33" s="117"/>
      <c r="AU33" s="117"/>
      <c r="AV33" s="117"/>
      <c r="AW33" s="103"/>
      <c r="AX33" s="101"/>
      <c r="AY33" s="102" t="str">
        <f t="shared" si="70"/>
        <v/>
      </c>
      <c r="AZ33" s="101"/>
      <c r="BA33" s="117"/>
      <c r="BB33" s="117"/>
      <c r="BC33" s="117"/>
      <c r="BD33" s="117"/>
      <c r="BE33" s="117"/>
      <c r="BF33" s="103" t="s">
        <v>6</v>
      </c>
      <c r="BG33" s="101">
        <v>17</v>
      </c>
      <c r="BH33" s="102" t="str">
        <f t="shared" ref="BH33" si="71">IF(BI33&lt;&gt;"","-","")</f>
        <v/>
      </c>
      <c r="BI33" s="101"/>
      <c r="BJ33" s="117" t="s">
        <v>9</v>
      </c>
      <c r="BK33" s="117"/>
      <c r="BL33" s="117"/>
      <c r="BM33" s="117"/>
      <c r="BN33" s="117"/>
      <c r="BO33" s="43"/>
      <c r="BR33" s="112"/>
      <c r="BS33" s="112"/>
      <c r="BT33" s="3"/>
      <c r="BU33" s="52">
        <f t="shared" si="39"/>
        <v>4</v>
      </c>
      <c r="BV33" s="52">
        <f t="shared" si="40"/>
        <v>12</v>
      </c>
      <c r="BW33" s="10" t="str">
        <f>IF(AF25&lt;&gt;"",DATE($BW$3,BV33,Calendar!AF25),"")</f>
        <v/>
      </c>
      <c r="BX33" s="10" t="str">
        <f>IF(AF25&lt;&gt;"",IF(AH25&lt;&gt;"",DATE($BW$3,BV33,Calendar!AH25),BW33),"")</f>
        <v/>
      </c>
      <c r="BY33" s="9">
        <f t="shared" si="61"/>
        <v>0</v>
      </c>
      <c r="CB33" s="52">
        <f t="shared" si="41"/>
        <v>4</v>
      </c>
      <c r="CC33" s="52">
        <f t="shared" si="42"/>
        <v>6</v>
      </c>
      <c r="CD33" s="10" t="str">
        <f t="shared" si="62"/>
        <v/>
      </c>
      <c r="CE33" s="10" t="str">
        <f t="shared" si="63"/>
        <v/>
      </c>
      <c r="CF33" s="9">
        <f t="shared" si="64"/>
        <v>0</v>
      </c>
      <c r="CX33" s="15"/>
    </row>
    <row r="34" spans="3:102" ht="25.9" customHeight="1" x14ac:dyDescent="0.25">
      <c r="C34" s="21"/>
      <c r="D34" s="68"/>
      <c r="E34" s="105"/>
      <c r="F34" s="102" t="str">
        <f t="shared" si="65"/>
        <v/>
      </c>
      <c r="G34" s="105"/>
      <c r="H34" s="117"/>
      <c r="I34" s="117"/>
      <c r="J34" s="117"/>
      <c r="K34" s="117"/>
      <c r="L34" s="117"/>
      <c r="M34" s="106"/>
      <c r="N34" s="105"/>
      <c r="O34" s="102" t="str">
        <f t="shared" si="66"/>
        <v/>
      </c>
      <c r="P34" s="105"/>
      <c r="Q34" s="117"/>
      <c r="R34" s="117"/>
      <c r="S34" s="117"/>
      <c r="T34" s="117"/>
      <c r="U34" s="117"/>
      <c r="V34" s="106"/>
      <c r="W34" s="105"/>
      <c r="X34" s="102" t="str">
        <f t="shared" si="67"/>
        <v/>
      </c>
      <c r="Y34" s="105"/>
      <c r="Z34" s="117"/>
      <c r="AA34" s="117"/>
      <c r="AB34" s="117"/>
      <c r="AC34" s="117"/>
      <c r="AD34" s="117"/>
      <c r="AE34" s="106"/>
      <c r="AF34" s="105"/>
      <c r="AG34" s="102" t="str">
        <f t="shared" si="68"/>
        <v/>
      </c>
      <c r="AH34" s="105"/>
      <c r="AI34" s="117"/>
      <c r="AJ34" s="117"/>
      <c r="AK34" s="117"/>
      <c r="AL34" s="117"/>
      <c r="AM34" s="117"/>
      <c r="AN34" s="106"/>
      <c r="AO34" s="105"/>
      <c r="AP34" s="102" t="str">
        <f t="shared" si="69"/>
        <v/>
      </c>
      <c r="AQ34" s="105"/>
      <c r="AR34" s="117"/>
      <c r="AS34" s="117"/>
      <c r="AT34" s="117"/>
      <c r="AU34" s="117"/>
      <c r="AV34" s="117"/>
      <c r="AW34" s="106"/>
      <c r="AX34" s="105"/>
      <c r="AY34" s="102" t="str">
        <f t="shared" si="70"/>
        <v/>
      </c>
      <c r="AZ34" s="105"/>
      <c r="BA34" s="117"/>
      <c r="BB34" s="117"/>
      <c r="BC34" s="117"/>
      <c r="BD34" s="117"/>
      <c r="BE34" s="117"/>
      <c r="BF34" s="106" t="s">
        <v>5</v>
      </c>
      <c r="BG34" s="105">
        <v>12</v>
      </c>
      <c r="BH34" s="102" t="str">
        <f>IF(BI34&lt;&gt;"","-","")</f>
        <v>-</v>
      </c>
      <c r="BI34" s="105">
        <v>13</v>
      </c>
      <c r="BJ34" s="117" t="s">
        <v>9</v>
      </c>
      <c r="BK34" s="117"/>
      <c r="BL34" s="117"/>
      <c r="BM34" s="117"/>
      <c r="BN34" s="117"/>
      <c r="BO34" s="43"/>
      <c r="BR34" s="115"/>
      <c r="BS34" s="115"/>
      <c r="BT34" s="3"/>
      <c r="BU34" s="52">
        <f t="shared" si="39"/>
        <v>5</v>
      </c>
      <c r="BV34" s="52">
        <f t="shared" si="40"/>
        <v>12</v>
      </c>
      <c r="BW34" s="10" t="str">
        <f>IF(AF26&lt;&gt;"",DATE($BW$3,BV34,Calendar!AF26),"")</f>
        <v/>
      </c>
      <c r="BX34" s="10" t="str">
        <f>IF(AF26&lt;&gt;"",IF(AH26&lt;&gt;"",DATE($BW$3,BV34,Calendar!AH26),BW34),"")</f>
        <v/>
      </c>
      <c r="BY34" s="9">
        <f t="shared" si="61"/>
        <v>0</v>
      </c>
      <c r="CB34" s="52">
        <f t="shared" si="41"/>
        <v>5</v>
      </c>
      <c r="CC34" s="52">
        <f t="shared" si="42"/>
        <v>6</v>
      </c>
      <c r="CD34" s="10" t="str">
        <f t="shared" si="62"/>
        <v/>
      </c>
      <c r="CE34" s="10" t="str">
        <f t="shared" si="63"/>
        <v/>
      </c>
      <c r="CF34" s="9">
        <f t="shared" si="64"/>
        <v>0</v>
      </c>
      <c r="CX34" s="15"/>
    </row>
    <row r="35" spans="3:102" ht="25.9" customHeight="1" x14ac:dyDescent="0.25">
      <c r="C35" s="21"/>
      <c r="D35" s="68"/>
      <c r="E35" s="105"/>
      <c r="F35" s="102" t="str">
        <f t="shared" si="65"/>
        <v/>
      </c>
      <c r="G35" s="105"/>
      <c r="H35" s="117"/>
      <c r="I35" s="117"/>
      <c r="J35" s="117"/>
      <c r="K35" s="117"/>
      <c r="L35" s="117"/>
      <c r="M35" s="106"/>
      <c r="N35" s="105"/>
      <c r="O35" s="102" t="str">
        <f t="shared" si="66"/>
        <v/>
      </c>
      <c r="P35" s="105"/>
      <c r="Q35" s="117"/>
      <c r="R35" s="117"/>
      <c r="S35" s="117"/>
      <c r="T35" s="117"/>
      <c r="U35" s="117"/>
      <c r="V35" s="106"/>
      <c r="W35" s="105"/>
      <c r="X35" s="102" t="str">
        <f t="shared" si="67"/>
        <v/>
      </c>
      <c r="Y35" s="105"/>
      <c r="Z35" s="117"/>
      <c r="AA35" s="117"/>
      <c r="AB35" s="117"/>
      <c r="AC35" s="117"/>
      <c r="AD35" s="117"/>
      <c r="AE35" s="106"/>
      <c r="AF35" s="105"/>
      <c r="AG35" s="102" t="str">
        <f t="shared" si="68"/>
        <v/>
      </c>
      <c r="AH35" s="105"/>
      <c r="AI35" s="117"/>
      <c r="AJ35" s="117"/>
      <c r="AK35" s="117"/>
      <c r="AL35" s="117"/>
      <c r="AM35" s="117"/>
      <c r="AN35" s="106"/>
      <c r="AO35" s="105"/>
      <c r="AP35" s="102" t="str">
        <f t="shared" si="69"/>
        <v/>
      </c>
      <c r="AQ35" s="105"/>
      <c r="AR35" s="117"/>
      <c r="AS35" s="117"/>
      <c r="AT35" s="117"/>
      <c r="AU35" s="117"/>
      <c r="AV35" s="117"/>
      <c r="AW35" s="106"/>
      <c r="AX35" s="105"/>
      <c r="AY35" s="102" t="str">
        <f t="shared" si="70"/>
        <v/>
      </c>
      <c r="AZ35" s="105"/>
      <c r="BA35" s="117"/>
      <c r="BB35" s="117"/>
      <c r="BC35" s="117"/>
      <c r="BD35" s="117"/>
      <c r="BE35" s="117"/>
      <c r="BF35" s="106" t="s">
        <v>4</v>
      </c>
      <c r="BG35" s="105">
        <v>16</v>
      </c>
      <c r="BH35" s="102" t="str">
        <f t="shared" ref="BH35:BH39" si="72">IF(BI35&lt;&gt;"","-","")</f>
        <v/>
      </c>
      <c r="BI35" s="105"/>
      <c r="BJ35" s="117" t="s">
        <v>9</v>
      </c>
      <c r="BK35" s="117"/>
      <c r="BL35" s="117"/>
      <c r="BM35" s="117"/>
      <c r="BN35" s="117"/>
      <c r="BO35" s="43"/>
      <c r="BR35" s="115"/>
      <c r="BS35" s="115"/>
      <c r="BT35" s="3"/>
      <c r="BU35" s="52">
        <f t="shared" si="39"/>
        <v>6</v>
      </c>
      <c r="BV35" s="52">
        <f t="shared" si="40"/>
        <v>12</v>
      </c>
      <c r="BW35" s="10" t="str">
        <f>IF(AF27&lt;&gt;"",DATE($BW$3,BV35,Calendar!AF27),"")</f>
        <v/>
      </c>
      <c r="BX35" s="10" t="str">
        <f>IF(AF27&lt;&gt;"",IF(AH27&lt;&gt;"",DATE($BW$3,BV35,Calendar!AH27),BW35),"")</f>
        <v/>
      </c>
      <c r="BY35" s="9">
        <f t="shared" si="61"/>
        <v>0</v>
      </c>
      <c r="CB35" s="52">
        <f t="shared" si="41"/>
        <v>6</v>
      </c>
      <c r="CC35" s="52">
        <f t="shared" si="42"/>
        <v>6</v>
      </c>
      <c r="CD35" s="10" t="str">
        <f t="shared" si="62"/>
        <v/>
      </c>
      <c r="CE35" s="10" t="str">
        <f t="shared" si="63"/>
        <v/>
      </c>
      <c r="CF35" s="9">
        <f t="shared" si="64"/>
        <v>0</v>
      </c>
      <c r="CS35" s="3"/>
      <c r="CT35" s="17"/>
      <c r="CU35" s="18"/>
      <c r="CV35" s="17"/>
      <c r="CW35" s="14"/>
      <c r="CX35" s="6"/>
    </row>
    <row r="36" spans="3:102" ht="25.9" customHeight="1" x14ac:dyDescent="0.25">
      <c r="C36" s="21"/>
      <c r="D36" s="68"/>
      <c r="E36" s="105"/>
      <c r="F36" s="102" t="str">
        <f t="shared" si="65"/>
        <v/>
      </c>
      <c r="G36" s="105"/>
      <c r="H36" s="117"/>
      <c r="I36" s="117"/>
      <c r="J36" s="117"/>
      <c r="K36" s="117"/>
      <c r="L36" s="117"/>
      <c r="M36" s="106"/>
      <c r="N36" s="105"/>
      <c r="O36" s="102" t="str">
        <f t="shared" si="66"/>
        <v/>
      </c>
      <c r="P36" s="105"/>
      <c r="Q36" s="117"/>
      <c r="R36" s="117"/>
      <c r="S36" s="117"/>
      <c r="T36" s="117"/>
      <c r="U36" s="117"/>
      <c r="V36" s="106"/>
      <c r="W36" s="105"/>
      <c r="X36" s="102" t="str">
        <f t="shared" si="67"/>
        <v/>
      </c>
      <c r="Y36" s="105"/>
      <c r="Z36" s="117"/>
      <c r="AA36" s="117"/>
      <c r="AB36" s="117"/>
      <c r="AC36" s="117"/>
      <c r="AD36" s="117"/>
      <c r="AE36" s="106"/>
      <c r="AF36" s="105"/>
      <c r="AG36" s="102" t="str">
        <f t="shared" si="68"/>
        <v/>
      </c>
      <c r="AH36" s="105"/>
      <c r="AI36" s="117"/>
      <c r="AJ36" s="117"/>
      <c r="AK36" s="117"/>
      <c r="AL36" s="117"/>
      <c r="AM36" s="117"/>
      <c r="AN36" s="106"/>
      <c r="AO36" s="105"/>
      <c r="AP36" s="102" t="str">
        <f t="shared" si="69"/>
        <v/>
      </c>
      <c r="AQ36" s="105"/>
      <c r="AR36" s="117"/>
      <c r="AS36" s="117"/>
      <c r="AT36" s="117"/>
      <c r="AU36" s="117"/>
      <c r="AV36" s="117"/>
      <c r="AW36" s="106"/>
      <c r="AX36" s="105"/>
      <c r="AY36" s="102" t="str">
        <f t="shared" si="70"/>
        <v/>
      </c>
      <c r="AZ36" s="105"/>
      <c r="BA36" s="117"/>
      <c r="BB36" s="117"/>
      <c r="BC36" s="117"/>
      <c r="BD36" s="117"/>
      <c r="BE36" s="117"/>
      <c r="BF36" s="106" t="s">
        <v>7</v>
      </c>
      <c r="BG36" s="105">
        <v>20</v>
      </c>
      <c r="BH36" s="102" t="str">
        <f t="shared" si="72"/>
        <v>-</v>
      </c>
      <c r="BI36" s="105">
        <v>24</v>
      </c>
      <c r="BJ36" s="117" t="s">
        <v>9</v>
      </c>
      <c r="BK36" s="117"/>
      <c r="BL36" s="117"/>
      <c r="BM36" s="117"/>
      <c r="BN36" s="117"/>
      <c r="BO36" s="43"/>
      <c r="BR36" s="112"/>
      <c r="BS36" s="112"/>
      <c r="BT36" s="19"/>
      <c r="BU36" s="52">
        <f t="shared" si="39"/>
        <v>7</v>
      </c>
      <c r="BV36" s="52">
        <f t="shared" si="40"/>
        <v>12</v>
      </c>
      <c r="BW36" s="10" t="str">
        <f>IF(AF28&lt;&gt;"",DATE($BW$3,BV36,Calendar!AF28),"")</f>
        <v/>
      </c>
      <c r="BX36" s="10" t="str">
        <f>IF(AF28&lt;&gt;"",IF(AH28&lt;&gt;"",DATE($BW$3,BV36,Calendar!AH28),BW36),"")</f>
        <v/>
      </c>
      <c r="BY36" s="9">
        <f t="shared" si="61"/>
        <v>0</v>
      </c>
      <c r="CB36" s="52">
        <f t="shared" si="41"/>
        <v>7</v>
      </c>
      <c r="CC36" s="52">
        <f t="shared" si="42"/>
        <v>6</v>
      </c>
      <c r="CD36" s="10" t="str">
        <f t="shared" si="62"/>
        <v/>
      </c>
      <c r="CE36" s="10" t="str">
        <f t="shared" si="63"/>
        <v/>
      </c>
      <c r="CF36" s="9">
        <f t="shared" si="64"/>
        <v>0</v>
      </c>
      <c r="CS36" s="3"/>
      <c r="CT36" s="17"/>
      <c r="CU36" s="18"/>
      <c r="CV36" s="17"/>
      <c r="CW36" s="14"/>
      <c r="CX36" s="6"/>
    </row>
    <row r="37" spans="3:102" ht="25.9" customHeight="1" x14ac:dyDescent="0.25">
      <c r="C37" s="21"/>
      <c r="D37" s="68"/>
      <c r="E37" s="105"/>
      <c r="F37" s="102" t="str">
        <f t="shared" si="65"/>
        <v/>
      </c>
      <c r="G37" s="105"/>
      <c r="H37" s="117"/>
      <c r="I37" s="117"/>
      <c r="J37" s="117"/>
      <c r="K37" s="117"/>
      <c r="L37" s="117"/>
      <c r="M37" s="106"/>
      <c r="N37" s="105"/>
      <c r="O37" s="102" t="str">
        <f t="shared" si="66"/>
        <v/>
      </c>
      <c r="P37" s="105"/>
      <c r="Q37" s="117"/>
      <c r="R37" s="117"/>
      <c r="S37" s="117"/>
      <c r="T37" s="117"/>
      <c r="U37" s="117"/>
      <c r="V37" s="106"/>
      <c r="W37" s="105"/>
      <c r="X37" s="102" t="str">
        <f t="shared" si="67"/>
        <v/>
      </c>
      <c r="Y37" s="105"/>
      <c r="Z37" s="117"/>
      <c r="AA37" s="117"/>
      <c r="AB37" s="117"/>
      <c r="AC37" s="117"/>
      <c r="AD37" s="117"/>
      <c r="AE37" s="106"/>
      <c r="AF37" s="105"/>
      <c r="AG37" s="102" t="str">
        <f t="shared" si="68"/>
        <v/>
      </c>
      <c r="AH37" s="105"/>
      <c r="AI37" s="117"/>
      <c r="AJ37" s="117"/>
      <c r="AK37" s="117"/>
      <c r="AL37" s="117"/>
      <c r="AM37" s="117"/>
      <c r="AN37" s="106"/>
      <c r="AO37" s="105"/>
      <c r="AP37" s="102" t="str">
        <f t="shared" si="69"/>
        <v/>
      </c>
      <c r="AQ37" s="105"/>
      <c r="AR37" s="117"/>
      <c r="AS37" s="117"/>
      <c r="AT37" s="117"/>
      <c r="AU37" s="117"/>
      <c r="AV37" s="117"/>
      <c r="AW37" s="106"/>
      <c r="AX37" s="105"/>
      <c r="AY37" s="102" t="str">
        <f t="shared" si="70"/>
        <v/>
      </c>
      <c r="AZ37" s="105"/>
      <c r="BA37" s="117"/>
      <c r="BB37" s="117"/>
      <c r="BC37" s="117"/>
      <c r="BD37" s="117"/>
      <c r="BE37" s="117"/>
      <c r="BF37" s="106" t="s">
        <v>6</v>
      </c>
      <c r="BG37" s="105">
        <v>8</v>
      </c>
      <c r="BH37" s="102" t="str">
        <f t="shared" si="72"/>
        <v>-</v>
      </c>
      <c r="BI37" s="105">
        <v>12</v>
      </c>
      <c r="BJ37" s="117" t="s">
        <v>9</v>
      </c>
      <c r="BK37" s="117"/>
      <c r="BL37" s="117"/>
      <c r="BM37" s="117"/>
      <c r="BN37" s="117"/>
      <c r="BO37" s="43"/>
      <c r="BR37" s="112"/>
      <c r="BS37" s="112"/>
      <c r="BT37" s="19"/>
      <c r="BU37" s="52">
        <f t="shared" si="39"/>
        <v>8</v>
      </c>
      <c r="BV37" s="52">
        <f t="shared" si="40"/>
        <v>12</v>
      </c>
      <c r="BW37" s="10" t="str">
        <f>IF(AF29&lt;&gt;"",DATE($BW$3,BV37,Calendar!AF29),"")</f>
        <v/>
      </c>
      <c r="BX37" s="10" t="str">
        <f>IF(AF29&lt;&gt;"",IF(AH29&lt;&gt;"",DATE($BW$3,BV37,Calendar!AH29),BW37),"")</f>
        <v/>
      </c>
      <c r="BY37" s="9">
        <f t="shared" si="61"/>
        <v>0</v>
      </c>
      <c r="CB37" s="52">
        <f t="shared" si="41"/>
        <v>8</v>
      </c>
      <c r="CC37" s="52">
        <f t="shared" si="42"/>
        <v>6</v>
      </c>
      <c r="CD37" s="10" t="str">
        <f t="shared" si="62"/>
        <v/>
      </c>
      <c r="CE37" s="10" t="str">
        <f t="shared" si="63"/>
        <v/>
      </c>
      <c r="CF37" s="9">
        <f t="shared" si="64"/>
        <v>0</v>
      </c>
      <c r="CX37" s="15"/>
    </row>
    <row r="38" spans="3:102" ht="25.9" customHeight="1" x14ac:dyDescent="0.25">
      <c r="C38" s="21"/>
      <c r="D38" s="68"/>
      <c r="E38" s="105"/>
      <c r="F38" s="102" t="str">
        <f t="shared" si="65"/>
        <v/>
      </c>
      <c r="G38" s="105"/>
      <c r="H38" s="117"/>
      <c r="I38" s="117"/>
      <c r="J38" s="117"/>
      <c r="K38" s="117"/>
      <c r="L38" s="117"/>
      <c r="M38" s="106"/>
      <c r="N38" s="105"/>
      <c r="O38" s="102" t="str">
        <f t="shared" si="66"/>
        <v/>
      </c>
      <c r="P38" s="105"/>
      <c r="Q38" s="117"/>
      <c r="R38" s="117"/>
      <c r="S38" s="117"/>
      <c r="T38" s="117"/>
      <c r="U38" s="117"/>
      <c r="V38" s="106"/>
      <c r="W38" s="105"/>
      <c r="X38" s="102" t="str">
        <f t="shared" si="67"/>
        <v/>
      </c>
      <c r="Y38" s="105"/>
      <c r="Z38" s="117"/>
      <c r="AA38" s="117"/>
      <c r="AB38" s="117"/>
      <c r="AC38" s="117"/>
      <c r="AD38" s="117"/>
      <c r="AE38" s="106"/>
      <c r="AF38" s="105"/>
      <c r="AG38" s="102" t="str">
        <f t="shared" si="68"/>
        <v/>
      </c>
      <c r="AH38" s="105"/>
      <c r="AI38" s="117"/>
      <c r="AJ38" s="117"/>
      <c r="AK38" s="117"/>
      <c r="AL38" s="117"/>
      <c r="AM38" s="117"/>
      <c r="AN38" s="106"/>
      <c r="AO38" s="105"/>
      <c r="AP38" s="102" t="str">
        <f t="shared" si="69"/>
        <v/>
      </c>
      <c r="AQ38" s="105"/>
      <c r="AR38" s="117"/>
      <c r="AS38" s="117"/>
      <c r="AT38" s="117"/>
      <c r="AU38" s="117"/>
      <c r="AV38" s="117"/>
      <c r="AW38" s="106"/>
      <c r="AX38" s="105"/>
      <c r="AY38" s="102" t="str">
        <f t="shared" si="70"/>
        <v/>
      </c>
      <c r="AZ38" s="105"/>
      <c r="BA38" s="117"/>
      <c r="BB38" s="117"/>
      <c r="BC38" s="117"/>
      <c r="BD38" s="117"/>
      <c r="BE38" s="117"/>
      <c r="BF38" s="106" t="s">
        <v>5</v>
      </c>
      <c r="BG38" s="105">
        <v>1</v>
      </c>
      <c r="BH38" s="102" t="str">
        <f t="shared" si="72"/>
        <v>-</v>
      </c>
      <c r="BI38" s="105">
        <v>4</v>
      </c>
      <c r="BJ38" s="117" t="s">
        <v>9</v>
      </c>
      <c r="BK38" s="117"/>
      <c r="BL38" s="117"/>
      <c r="BM38" s="117"/>
      <c r="BN38" s="117"/>
      <c r="BO38" s="43"/>
      <c r="BR38" s="112"/>
      <c r="BS38" s="112"/>
      <c r="BT38" s="3"/>
      <c r="BU38" s="52">
        <f t="shared" si="39"/>
        <v>1</v>
      </c>
      <c r="BV38" s="52">
        <f t="shared" si="40"/>
        <v>13</v>
      </c>
      <c r="BW38" s="10" t="str">
        <f>IF(AO22&lt;&gt;"",DATE($BW$3,BV38,Calendar!AO22),"")</f>
        <v/>
      </c>
      <c r="BX38" s="10" t="str">
        <f>IF(AO22&lt;&gt;"",IF(AQ22&lt;&gt;"",DATE($BW$3,BV38,Calendar!AQ22),BW38),"")</f>
        <v/>
      </c>
      <c r="BY38" s="9">
        <f t="shared" ref="BY38:BY45" si="73">AN22</f>
        <v>0</v>
      </c>
      <c r="CB38" s="52">
        <f t="shared" si="41"/>
        <v>1</v>
      </c>
      <c r="CC38" s="52">
        <f t="shared" si="42"/>
        <v>7</v>
      </c>
      <c r="CD38" s="10" t="str">
        <f t="shared" ref="CD38:CD45" si="74">IF(AO32&lt;&gt;"",DATE($CD$3,CC38,AO32),"")</f>
        <v/>
      </c>
      <c r="CE38" s="10" t="str">
        <f t="shared" ref="CE38:CE45" si="75">IF(AO32&lt;&gt;"",IF(AQ32&lt;&gt;"",DATE($CD$3,CC38,AQ32),CD38),"")</f>
        <v/>
      </c>
      <c r="CF38" s="9">
        <f t="shared" ref="CF38:CF45" si="76">AN32</f>
        <v>0</v>
      </c>
      <c r="CX38" s="15"/>
    </row>
    <row r="39" spans="3:102" ht="25.9" customHeight="1" x14ac:dyDescent="0.25">
      <c r="C39" s="21"/>
      <c r="D39" s="68"/>
      <c r="E39" s="105"/>
      <c r="F39" s="102" t="str">
        <f t="shared" si="65"/>
        <v/>
      </c>
      <c r="G39" s="105"/>
      <c r="H39" s="117"/>
      <c r="I39" s="117"/>
      <c r="J39" s="117"/>
      <c r="K39" s="117"/>
      <c r="L39" s="117"/>
      <c r="M39" s="106"/>
      <c r="N39" s="105"/>
      <c r="O39" s="102" t="str">
        <f t="shared" si="66"/>
        <v/>
      </c>
      <c r="P39" s="105"/>
      <c r="Q39" s="117"/>
      <c r="R39" s="117"/>
      <c r="S39" s="117"/>
      <c r="T39" s="117"/>
      <c r="U39" s="117"/>
      <c r="V39" s="106"/>
      <c r="W39" s="105"/>
      <c r="X39" s="102" t="str">
        <f t="shared" si="67"/>
        <v/>
      </c>
      <c r="Y39" s="105"/>
      <c r="Z39" s="117"/>
      <c r="AA39" s="117"/>
      <c r="AB39" s="117"/>
      <c r="AC39" s="117"/>
      <c r="AD39" s="117"/>
      <c r="AE39" s="106"/>
      <c r="AF39" s="105"/>
      <c r="AG39" s="102" t="str">
        <f t="shared" si="68"/>
        <v/>
      </c>
      <c r="AH39" s="105"/>
      <c r="AI39" s="117"/>
      <c r="AJ39" s="117"/>
      <c r="AK39" s="117"/>
      <c r="AL39" s="117"/>
      <c r="AM39" s="117"/>
      <c r="AN39" s="106"/>
      <c r="AO39" s="105"/>
      <c r="AP39" s="102" t="str">
        <f t="shared" si="69"/>
        <v/>
      </c>
      <c r="AQ39" s="105"/>
      <c r="AR39" s="117"/>
      <c r="AS39" s="117"/>
      <c r="AT39" s="117"/>
      <c r="AU39" s="117"/>
      <c r="AV39" s="117"/>
      <c r="AW39" s="106"/>
      <c r="AX39" s="105"/>
      <c r="AY39" s="102" t="str">
        <f t="shared" si="70"/>
        <v/>
      </c>
      <c r="AZ39" s="105"/>
      <c r="BA39" s="117"/>
      <c r="BB39" s="117"/>
      <c r="BC39" s="117"/>
      <c r="BD39" s="117"/>
      <c r="BE39" s="117"/>
      <c r="BF39" s="106" t="s">
        <v>4</v>
      </c>
      <c r="BG39" s="105">
        <v>28</v>
      </c>
      <c r="BH39" s="102" t="str">
        <f t="shared" si="72"/>
        <v/>
      </c>
      <c r="BI39" s="105"/>
      <c r="BJ39" s="117" t="s">
        <v>9</v>
      </c>
      <c r="BK39" s="117"/>
      <c r="BL39" s="117"/>
      <c r="BM39" s="117"/>
      <c r="BN39" s="117"/>
      <c r="BO39" s="43"/>
      <c r="BR39" s="112"/>
      <c r="BS39" s="112"/>
      <c r="BT39" s="3"/>
      <c r="BU39" s="52">
        <f t="shared" si="39"/>
        <v>2</v>
      </c>
      <c r="BV39" s="52">
        <f t="shared" si="40"/>
        <v>13</v>
      </c>
      <c r="BW39" s="10" t="str">
        <f>IF(AO23&lt;&gt;"",DATE($BW$3,BV39,Calendar!AO23),"")</f>
        <v/>
      </c>
      <c r="BX39" s="10" t="str">
        <f>IF(AO23&lt;&gt;"",IF(AQ23&lt;&gt;"",DATE($BW$3,BV39,Calendar!AQ23),BW39),"")</f>
        <v/>
      </c>
      <c r="BY39" s="9">
        <f t="shared" si="73"/>
        <v>0</v>
      </c>
      <c r="CB39" s="52">
        <f t="shared" si="41"/>
        <v>2</v>
      </c>
      <c r="CC39" s="52">
        <f t="shared" si="42"/>
        <v>7</v>
      </c>
      <c r="CD39" s="10" t="str">
        <f t="shared" si="74"/>
        <v/>
      </c>
      <c r="CE39" s="10" t="str">
        <f t="shared" si="75"/>
        <v/>
      </c>
      <c r="CF39" s="9">
        <f t="shared" si="76"/>
        <v>0</v>
      </c>
      <c r="CX39" s="15"/>
    </row>
    <row r="40" spans="3:102" ht="16.149999999999999" customHeight="1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2"/>
      <c r="W40" s="22"/>
      <c r="X40" s="21"/>
      <c r="Y40" s="21"/>
      <c r="Z40" s="21"/>
      <c r="AA40" s="21"/>
      <c r="AB40" s="21"/>
      <c r="AC40" s="21"/>
      <c r="AD40" s="21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1"/>
      <c r="BJ40" s="21"/>
      <c r="BK40" s="21"/>
      <c r="BL40" s="21"/>
      <c r="BM40" s="21"/>
      <c r="BN40" s="21"/>
      <c r="BO40" s="43"/>
      <c r="BR40" s="95"/>
      <c r="BS40" s="95"/>
      <c r="BT40" s="3"/>
      <c r="BU40" s="52">
        <f t="shared" si="39"/>
        <v>3</v>
      </c>
      <c r="BV40" s="52">
        <f t="shared" si="40"/>
        <v>13</v>
      </c>
      <c r="BW40" s="10" t="str">
        <f>IF(AO24&lt;&gt;"",DATE($BW$3,BV40,Calendar!AO24),"")</f>
        <v/>
      </c>
      <c r="BX40" s="10" t="str">
        <f>IF(AO24&lt;&gt;"",IF(AQ24&lt;&gt;"",DATE($BW$3,BV40,Calendar!AQ24),BW40),"")</f>
        <v/>
      </c>
      <c r="BY40" s="9">
        <f t="shared" si="73"/>
        <v>0</v>
      </c>
      <c r="CB40" s="52">
        <f t="shared" si="41"/>
        <v>3</v>
      </c>
      <c r="CC40" s="52">
        <f t="shared" si="42"/>
        <v>7</v>
      </c>
      <c r="CD40" s="10" t="str">
        <f t="shared" si="74"/>
        <v/>
      </c>
      <c r="CE40" s="10" t="str">
        <f t="shared" si="75"/>
        <v/>
      </c>
      <c r="CF40" s="9">
        <f t="shared" si="76"/>
        <v>0</v>
      </c>
      <c r="CX40" s="15"/>
    </row>
    <row r="41" spans="3:102" ht="16.149999999999999" customHeight="1" x14ac:dyDescent="0.25"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6"/>
      <c r="V41" s="46"/>
      <c r="W41" s="4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R41" s="96"/>
      <c r="BS41" s="96"/>
      <c r="BT41" s="3"/>
      <c r="BU41" s="52">
        <f t="shared" si="39"/>
        <v>4</v>
      </c>
      <c r="BV41" s="52">
        <f t="shared" si="40"/>
        <v>13</v>
      </c>
      <c r="BW41" s="10" t="str">
        <f>IF(AO25&lt;&gt;"",DATE($BW$3,BV41,Calendar!AO25),"")</f>
        <v/>
      </c>
      <c r="BX41" s="10" t="str">
        <f>IF(AO25&lt;&gt;"",IF(AQ25&lt;&gt;"",DATE($BW$3,BV41,Calendar!AQ25),BW41),"")</f>
        <v/>
      </c>
      <c r="BY41" s="9">
        <f t="shared" si="73"/>
        <v>0</v>
      </c>
      <c r="CB41" s="52">
        <f t="shared" si="41"/>
        <v>4</v>
      </c>
      <c r="CC41" s="52">
        <f t="shared" si="42"/>
        <v>7</v>
      </c>
      <c r="CD41" s="10" t="str">
        <f t="shared" si="74"/>
        <v/>
      </c>
      <c r="CE41" s="10" t="str">
        <f t="shared" si="75"/>
        <v/>
      </c>
      <c r="CF41" s="9">
        <f t="shared" si="76"/>
        <v>0</v>
      </c>
      <c r="CX41" s="15"/>
    </row>
    <row r="42" spans="3:102" ht="25.9" customHeight="1" x14ac:dyDescent="0.25"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BR42" s="3"/>
      <c r="BS42" s="3"/>
      <c r="BT42" s="3"/>
      <c r="BU42" s="52">
        <f t="shared" si="39"/>
        <v>5</v>
      </c>
      <c r="BV42" s="52">
        <f t="shared" si="40"/>
        <v>13</v>
      </c>
      <c r="BW42" s="10" t="str">
        <f>IF(AO26&lt;&gt;"",DATE($BW$3,BV42,Calendar!AO26),"")</f>
        <v/>
      </c>
      <c r="BX42" s="10" t="str">
        <f>IF(AO26&lt;&gt;"",IF(AQ26&lt;&gt;"",DATE($BW$3,BV42,Calendar!AQ26),BW42),"")</f>
        <v/>
      </c>
      <c r="BY42" s="9">
        <f t="shared" si="73"/>
        <v>0</v>
      </c>
      <c r="CB42" s="52">
        <f t="shared" si="41"/>
        <v>5</v>
      </c>
      <c r="CC42" s="52">
        <f t="shared" si="42"/>
        <v>7</v>
      </c>
      <c r="CD42" s="10" t="str">
        <f t="shared" si="74"/>
        <v/>
      </c>
      <c r="CE42" s="10" t="str">
        <f t="shared" si="75"/>
        <v/>
      </c>
      <c r="CF42" s="9">
        <f t="shared" si="76"/>
        <v>0</v>
      </c>
      <c r="CX42" s="15"/>
    </row>
    <row r="43" spans="3:102" ht="25.9" customHeigh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BR43" s="3"/>
      <c r="BS43" s="3"/>
      <c r="BT43" s="3"/>
      <c r="BU43" s="52">
        <f t="shared" si="39"/>
        <v>6</v>
      </c>
      <c r="BV43" s="52">
        <f t="shared" si="40"/>
        <v>13</v>
      </c>
      <c r="BW43" s="10" t="str">
        <f>IF(AO27&lt;&gt;"",DATE($BW$3,BV43,Calendar!AO27),"")</f>
        <v/>
      </c>
      <c r="BX43" s="10" t="str">
        <f>IF(AO27&lt;&gt;"",IF(AQ27&lt;&gt;"",DATE($BW$3,BV43,Calendar!AQ27),BW43),"")</f>
        <v/>
      </c>
      <c r="BY43" s="9">
        <f t="shared" si="73"/>
        <v>0</v>
      </c>
      <c r="CB43" s="52">
        <f t="shared" si="41"/>
        <v>6</v>
      </c>
      <c r="CC43" s="52">
        <f t="shared" si="42"/>
        <v>7</v>
      </c>
      <c r="CD43" s="10" t="str">
        <f t="shared" si="74"/>
        <v/>
      </c>
      <c r="CE43" s="10" t="str">
        <f t="shared" si="75"/>
        <v/>
      </c>
      <c r="CF43" s="9">
        <f t="shared" si="76"/>
        <v>0</v>
      </c>
      <c r="CX43" s="15"/>
    </row>
    <row r="44" spans="3:102" ht="15" customHeight="1" x14ac:dyDescent="0.25">
      <c r="BR44" s="19"/>
      <c r="BS44" s="19"/>
      <c r="BT44" s="3"/>
      <c r="BU44" s="52">
        <f t="shared" si="39"/>
        <v>7</v>
      </c>
      <c r="BV44" s="52">
        <f t="shared" si="40"/>
        <v>13</v>
      </c>
      <c r="BW44" s="10" t="str">
        <f>IF(AO28&lt;&gt;"",DATE($BW$3,BV44,Calendar!AO28),"")</f>
        <v/>
      </c>
      <c r="BX44" s="10" t="str">
        <f>IF(AO28&lt;&gt;"",IF(AQ28&lt;&gt;"",DATE($BW$3,BV44,Calendar!AQ28),BW44),"")</f>
        <v/>
      </c>
      <c r="BY44" s="9">
        <f t="shared" si="73"/>
        <v>0</v>
      </c>
      <c r="CB44" s="52">
        <f t="shared" si="41"/>
        <v>7</v>
      </c>
      <c r="CC44" s="52">
        <f t="shared" si="42"/>
        <v>7</v>
      </c>
      <c r="CD44" s="10" t="str">
        <f t="shared" si="74"/>
        <v/>
      </c>
      <c r="CE44" s="10" t="str">
        <f t="shared" si="75"/>
        <v/>
      </c>
      <c r="CF44" s="9">
        <f t="shared" si="76"/>
        <v>0</v>
      </c>
      <c r="CX44" s="15"/>
    </row>
    <row r="45" spans="3:102" ht="15" customHeight="1" x14ac:dyDescent="0.25">
      <c r="BR45" s="19"/>
      <c r="BS45" s="19"/>
      <c r="BT45" s="3"/>
      <c r="BU45" s="52">
        <f t="shared" si="39"/>
        <v>8</v>
      </c>
      <c r="BV45" s="52">
        <f t="shared" si="40"/>
        <v>13</v>
      </c>
      <c r="BW45" s="10" t="str">
        <f>IF(AO29&lt;&gt;"",DATE($BW$3,BV45,Calendar!AO29),"")</f>
        <v/>
      </c>
      <c r="BX45" s="10" t="str">
        <f>IF(AO29&lt;&gt;"",IF(AQ29&lt;&gt;"",DATE($BW$3,BV45,Calendar!AQ29),BW45),"")</f>
        <v/>
      </c>
      <c r="BY45" s="9">
        <f t="shared" si="73"/>
        <v>0</v>
      </c>
      <c r="CB45" s="52">
        <f t="shared" si="41"/>
        <v>8</v>
      </c>
      <c r="CC45" s="52">
        <f t="shared" si="42"/>
        <v>7</v>
      </c>
      <c r="CD45" s="10" t="str">
        <f t="shared" si="74"/>
        <v/>
      </c>
      <c r="CE45" s="10" t="str">
        <f t="shared" si="75"/>
        <v/>
      </c>
      <c r="CF45" s="9">
        <f t="shared" si="76"/>
        <v>0</v>
      </c>
      <c r="CS45" s="3"/>
      <c r="CT45" s="17"/>
      <c r="CU45" s="18"/>
      <c r="CV45" s="17"/>
      <c r="CW45" s="14"/>
      <c r="CX45" s="6"/>
    </row>
    <row r="46" spans="3:102" x14ac:dyDescent="0.25">
      <c r="BR46" s="3"/>
      <c r="BS46" s="3"/>
      <c r="BT46" s="19"/>
      <c r="BU46" s="52">
        <f t="shared" si="39"/>
        <v>1</v>
      </c>
      <c r="BV46" s="52">
        <f t="shared" si="40"/>
        <v>14</v>
      </c>
      <c r="BW46" s="10" t="str">
        <f>IF(AX22&lt;&gt;"",DATE($BW$3,BV46,Calendar!AX22),"")</f>
        <v/>
      </c>
      <c r="BX46" s="10" t="str">
        <f>IF(AX22&lt;&gt;"",IF(AZ22&lt;&gt;"",DATE($BW$3,BV46,Calendar!AZ22),BW46),"")</f>
        <v/>
      </c>
      <c r="BY46" s="9">
        <f t="shared" ref="BY46:BY53" si="77">AW22</f>
        <v>0</v>
      </c>
      <c r="CB46" s="52">
        <f t="shared" si="41"/>
        <v>1</v>
      </c>
      <c r="CC46" s="52">
        <f t="shared" si="42"/>
        <v>8</v>
      </c>
      <c r="CD46" s="10" t="str">
        <f t="shared" ref="CD46:CD53" si="78">IF(AX32&lt;&gt;"",DATE($CD$3,CC46,AX32),"")</f>
        <v/>
      </c>
      <c r="CE46" s="10" t="str">
        <f t="shared" ref="CE46:CE53" si="79">IF(AX32&lt;&gt;"",IF(AZ32&lt;&gt;"",DATE($CD$3,CC46,AZ32),CD46),"")</f>
        <v/>
      </c>
      <c r="CF46" s="9">
        <f t="shared" ref="CF46:CF53" si="80">AW32</f>
        <v>0</v>
      </c>
      <c r="CS46" s="3"/>
      <c r="CT46" s="17"/>
      <c r="CU46" s="18"/>
      <c r="CV46" s="17"/>
      <c r="CW46" s="14"/>
      <c r="CX46" s="6"/>
    </row>
    <row r="47" spans="3:102" x14ac:dyDescent="0.25">
      <c r="BR47" s="3"/>
      <c r="BS47" s="3"/>
      <c r="BT47" s="19"/>
      <c r="BU47" s="52">
        <f t="shared" si="39"/>
        <v>2</v>
      </c>
      <c r="BV47" s="52">
        <f t="shared" si="40"/>
        <v>14</v>
      </c>
      <c r="BW47" s="10" t="str">
        <f>IF(AX23&lt;&gt;"",DATE($BW$3,BV47,Calendar!AX23),"")</f>
        <v/>
      </c>
      <c r="BX47" s="10" t="str">
        <f>IF(AX23&lt;&gt;"",IF(AZ23&lt;&gt;"",DATE($BW$3,BV47,Calendar!AZ23),BW47),"")</f>
        <v/>
      </c>
      <c r="BY47" s="9">
        <f t="shared" si="77"/>
        <v>0</v>
      </c>
      <c r="CB47" s="52">
        <f t="shared" si="41"/>
        <v>2</v>
      </c>
      <c r="CC47" s="52">
        <f t="shared" si="42"/>
        <v>8</v>
      </c>
      <c r="CD47" s="10" t="str">
        <f t="shared" si="78"/>
        <v/>
      </c>
      <c r="CE47" s="10" t="str">
        <f t="shared" si="79"/>
        <v/>
      </c>
      <c r="CF47" s="9">
        <f t="shared" si="80"/>
        <v>0</v>
      </c>
      <c r="CX47" s="15"/>
    </row>
    <row r="48" spans="3:102" x14ac:dyDescent="0.25">
      <c r="BR48" s="3"/>
      <c r="BS48" s="3"/>
      <c r="BT48" s="3"/>
      <c r="BU48" s="52">
        <f t="shared" si="39"/>
        <v>3</v>
      </c>
      <c r="BV48" s="52">
        <f t="shared" si="40"/>
        <v>14</v>
      </c>
      <c r="BW48" s="10" t="str">
        <f>IF(AX24&lt;&gt;"",DATE($BW$3,BV48,Calendar!AX24),"")</f>
        <v/>
      </c>
      <c r="BX48" s="10" t="str">
        <f>IF(AX24&lt;&gt;"",IF(AZ24&lt;&gt;"",DATE($BW$3,BV48,Calendar!AZ24),BW48),"")</f>
        <v/>
      </c>
      <c r="BY48" s="9">
        <f t="shared" si="77"/>
        <v>0</v>
      </c>
      <c r="CB48" s="52">
        <f t="shared" si="41"/>
        <v>3</v>
      </c>
      <c r="CC48" s="52">
        <f t="shared" si="42"/>
        <v>8</v>
      </c>
      <c r="CD48" s="10" t="str">
        <f t="shared" si="78"/>
        <v/>
      </c>
      <c r="CE48" s="10" t="str">
        <f t="shared" si="79"/>
        <v/>
      </c>
      <c r="CF48" s="9">
        <f t="shared" si="80"/>
        <v>0</v>
      </c>
      <c r="CX48" s="15"/>
    </row>
    <row r="49" spans="3:102" x14ac:dyDescent="0.25">
      <c r="BR49" s="3"/>
      <c r="BS49" s="3"/>
      <c r="BT49" s="3"/>
      <c r="BU49" s="52">
        <f t="shared" si="39"/>
        <v>4</v>
      </c>
      <c r="BV49" s="52">
        <f t="shared" si="40"/>
        <v>14</v>
      </c>
      <c r="BW49" s="10" t="str">
        <f>IF(AX25&lt;&gt;"",DATE($BW$3,BV49,Calendar!AX25),"")</f>
        <v/>
      </c>
      <c r="BX49" s="10" t="str">
        <f>IF(AX25&lt;&gt;"",IF(AZ25&lt;&gt;"",DATE($BW$3,BV49,Calendar!AZ25),BW49),"")</f>
        <v/>
      </c>
      <c r="BY49" s="9">
        <f t="shared" si="77"/>
        <v>0</v>
      </c>
      <c r="CB49" s="52">
        <f t="shared" si="41"/>
        <v>4</v>
      </c>
      <c r="CC49" s="52">
        <f t="shared" si="42"/>
        <v>8</v>
      </c>
      <c r="CD49" s="10" t="str">
        <f t="shared" si="78"/>
        <v/>
      </c>
      <c r="CE49" s="10" t="str">
        <f t="shared" si="79"/>
        <v/>
      </c>
      <c r="CF49" s="9">
        <f t="shared" si="80"/>
        <v>0</v>
      </c>
      <c r="CX49" s="15"/>
    </row>
    <row r="50" spans="3:102" x14ac:dyDescent="0.25">
      <c r="BR50" s="3"/>
      <c r="BS50" s="3"/>
      <c r="BT50" s="3"/>
      <c r="BU50" s="52">
        <f t="shared" si="39"/>
        <v>5</v>
      </c>
      <c r="BV50" s="52">
        <f t="shared" si="40"/>
        <v>14</v>
      </c>
      <c r="BW50" s="10" t="str">
        <f>IF(AX26&lt;&gt;"",DATE($BW$3,BV50,Calendar!AX26),"")</f>
        <v/>
      </c>
      <c r="BX50" s="10" t="str">
        <f>IF(AX26&lt;&gt;"",IF(AZ26&lt;&gt;"",DATE($BW$3,BV50,Calendar!AZ26),BW50),"")</f>
        <v/>
      </c>
      <c r="BY50" s="9">
        <f t="shared" si="77"/>
        <v>0</v>
      </c>
      <c r="CB50" s="52">
        <f t="shared" si="41"/>
        <v>5</v>
      </c>
      <c r="CC50" s="52">
        <f t="shared" si="42"/>
        <v>8</v>
      </c>
      <c r="CD50" s="10" t="str">
        <f t="shared" si="78"/>
        <v/>
      </c>
      <c r="CE50" s="10" t="str">
        <f t="shared" si="79"/>
        <v/>
      </c>
      <c r="CF50" s="9">
        <f t="shared" si="80"/>
        <v>0</v>
      </c>
      <c r="CX50" s="15"/>
    </row>
    <row r="51" spans="3:102" x14ac:dyDescent="0.25">
      <c r="BR51" s="3"/>
      <c r="BS51" s="3"/>
      <c r="BT51" s="3"/>
      <c r="BU51" s="52">
        <f t="shared" si="39"/>
        <v>6</v>
      </c>
      <c r="BV51" s="52">
        <f t="shared" si="40"/>
        <v>14</v>
      </c>
      <c r="BW51" s="10" t="str">
        <f>IF(AX27&lt;&gt;"",DATE($BW$3,BV51,Calendar!AX27),"")</f>
        <v/>
      </c>
      <c r="BX51" s="10" t="str">
        <f>IF(AX27&lt;&gt;"",IF(AZ27&lt;&gt;"",DATE($BW$3,BV51,Calendar!AZ27),BW51),"")</f>
        <v/>
      </c>
      <c r="BY51" s="9">
        <f t="shared" si="77"/>
        <v>0</v>
      </c>
      <c r="CB51" s="52">
        <f t="shared" si="41"/>
        <v>6</v>
      </c>
      <c r="CC51" s="52">
        <f t="shared" si="42"/>
        <v>8</v>
      </c>
      <c r="CD51" s="10" t="str">
        <f t="shared" si="78"/>
        <v/>
      </c>
      <c r="CE51" s="10" t="str">
        <f t="shared" si="79"/>
        <v/>
      </c>
      <c r="CF51" s="9">
        <f t="shared" si="80"/>
        <v>0</v>
      </c>
      <c r="CX51" s="15"/>
    </row>
    <row r="52" spans="3:102" x14ac:dyDescent="0.25">
      <c r="BR52" s="3"/>
      <c r="BS52" s="3"/>
      <c r="BT52" s="3"/>
      <c r="BU52" s="52">
        <f t="shared" si="39"/>
        <v>7</v>
      </c>
      <c r="BV52" s="52">
        <f t="shared" si="40"/>
        <v>14</v>
      </c>
      <c r="BW52" s="10" t="str">
        <f>IF(AX28&lt;&gt;"",DATE($BW$3,BV52,Calendar!AX28),"")</f>
        <v/>
      </c>
      <c r="BX52" s="10" t="str">
        <f>IF(AX28&lt;&gt;"",IF(AZ28&lt;&gt;"",DATE($BW$3,BV52,Calendar!AZ28),BW52),"")</f>
        <v/>
      </c>
      <c r="BY52" s="9">
        <f t="shared" si="77"/>
        <v>0</v>
      </c>
      <c r="CB52" s="52">
        <f t="shared" si="41"/>
        <v>7</v>
      </c>
      <c r="CC52" s="52">
        <f t="shared" si="42"/>
        <v>8</v>
      </c>
      <c r="CD52" s="10" t="str">
        <f t="shared" si="78"/>
        <v/>
      </c>
      <c r="CE52" s="10" t="str">
        <f t="shared" si="79"/>
        <v/>
      </c>
      <c r="CF52" s="9">
        <f t="shared" si="80"/>
        <v>0</v>
      </c>
      <c r="CX52" s="15"/>
    </row>
    <row r="53" spans="3:102" x14ac:dyDescent="0.25">
      <c r="BR53" s="3"/>
      <c r="BS53" s="3"/>
      <c r="BT53" s="3"/>
      <c r="BU53" s="52">
        <f t="shared" si="39"/>
        <v>8</v>
      </c>
      <c r="BV53" s="52">
        <f t="shared" si="40"/>
        <v>14</v>
      </c>
      <c r="BW53" s="10" t="str">
        <f>IF(AX29&lt;&gt;"",DATE($BW$3,BV53,Calendar!AX29),"")</f>
        <v/>
      </c>
      <c r="BX53" s="10" t="str">
        <f>IF(AX29&lt;&gt;"",IF(AZ29&lt;&gt;"",DATE($BW$3,BV53,Calendar!AZ29),BW53),"")</f>
        <v/>
      </c>
      <c r="BY53" s="9">
        <f t="shared" si="77"/>
        <v>0</v>
      </c>
      <c r="CB53" s="52">
        <f t="shared" si="41"/>
        <v>8</v>
      </c>
      <c r="CC53" s="52">
        <f t="shared" si="42"/>
        <v>8</v>
      </c>
      <c r="CD53" s="10" t="str">
        <f t="shared" si="78"/>
        <v/>
      </c>
      <c r="CE53" s="10" t="str">
        <f t="shared" si="79"/>
        <v/>
      </c>
      <c r="CF53" s="9">
        <f t="shared" si="80"/>
        <v>0</v>
      </c>
      <c r="CX53" s="15"/>
    </row>
    <row r="54" spans="3:102" ht="10.15" customHeigh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BR54" s="19"/>
      <c r="BS54" s="19"/>
      <c r="BT54" s="3"/>
      <c r="BU54" s="4"/>
      <c r="BV54" s="4"/>
      <c r="CB54" s="52">
        <f t="shared" si="41"/>
        <v>1</v>
      </c>
      <c r="CC54" s="52">
        <f t="shared" si="42"/>
        <v>9</v>
      </c>
      <c r="CD54" s="10">
        <f t="shared" ref="CD54:CD61" si="81">IF(BG32&lt;&gt;"",DATE($CD$3,CC54,BG32),"")</f>
        <v>43003</v>
      </c>
      <c r="CE54" s="10">
        <f t="shared" ref="CE54:CE61" si="82">IF(BG32&lt;&gt;"",IF(BI32&lt;&gt;"",DATE($CD$3,CC54,BI32),CD54),"")</f>
        <v>43005</v>
      </c>
      <c r="CF54" s="9" t="str">
        <f t="shared" ref="CF54:CF61" si="83">BF32</f>
        <v>C4</v>
      </c>
      <c r="CX54" s="15"/>
    </row>
    <row r="55" spans="3:102" ht="10.15" customHeigh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BR55" s="19"/>
      <c r="BS55" s="19"/>
      <c r="BT55" s="3"/>
      <c r="BU55" s="4"/>
      <c r="BV55" s="4"/>
      <c r="CB55" s="52">
        <f t="shared" si="41"/>
        <v>2</v>
      </c>
      <c r="CC55" s="52">
        <f t="shared" si="42"/>
        <v>9</v>
      </c>
      <c r="CD55" s="10">
        <f t="shared" si="81"/>
        <v>42995</v>
      </c>
      <c r="CE55" s="10">
        <f t="shared" si="82"/>
        <v>42995</v>
      </c>
      <c r="CF55" s="9" t="str">
        <f t="shared" si="83"/>
        <v>C3</v>
      </c>
      <c r="CS55" s="3"/>
      <c r="CT55" s="17"/>
      <c r="CU55" s="18"/>
      <c r="CV55" s="17"/>
      <c r="CW55" s="14"/>
      <c r="CX55" s="6"/>
    </row>
    <row r="56" spans="3:102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BR56" s="3"/>
      <c r="BS56" s="3"/>
      <c r="BT56" s="19"/>
      <c r="BU56" s="4"/>
      <c r="BV56" s="4"/>
      <c r="CB56" s="52">
        <f t="shared" si="41"/>
        <v>3</v>
      </c>
      <c r="CC56" s="52">
        <f t="shared" si="42"/>
        <v>9</v>
      </c>
      <c r="CD56" s="10">
        <f t="shared" si="81"/>
        <v>42990</v>
      </c>
      <c r="CE56" s="10">
        <f t="shared" si="82"/>
        <v>42991</v>
      </c>
      <c r="CF56" s="9" t="str">
        <f t="shared" si="83"/>
        <v>C2</v>
      </c>
      <c r="CS56" s="3"/>
      <c r="CT56" s="17"/>
      <c r="CU56" s="18"/>
      <c r="CV56" s="17"/>
      <c r="CW56" s="14"/>
      <c r="CX56" s="6"/>
    </row>
    <row r="57" spans="3:102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BR57" s="3"/>
      <c r="BS57" s="3"/>
      <c r="BT57" s="19"/>
      <c r="BU57" s="4"/>
      <c r="BV57" s="4"/>
      <c r="CB57" s="52">
        <f t="shared" si="41"/>
        <v>4</v>
      </c>
      <c r="CC57" s="52">
        <f t="shared" si="42"/>
        <v>9</v>
      </c>
      <c r="CD57" s="10">
        <f t="shared" si="81"/>
        <v>42994</v>
      </c>
      <c r="CE57" s="10">
        <f t="shared" si="82"/>
        <v>42994</v>
      </c>
      <c r="CF57" s="9" t="str">
        <f t="shared" si="83"/>
        <v>C1</v>
      </c>
      <c r="CX57" s="15"/>
    </row>
    <row r="58" spans="3:102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BR58" s="3"/>
      <c r="BS58" s="3"/>
      <c r="BT58" s="3"/>
      <c r="BU58" s="4"/>
      <c r="BV58" s="4"/>
      <c r="CB58" s="52">
        <f t="shared" si="41"/>
        <v>5</v>
      </c>
      <c r="CC58" s="52">
        <f t="shared" si="42"/>
        <v>9</v>
      </c>
      <c r="CD58" s="10">
        <f t="shared" si="81"/>
        <v>42998</v>
      </c>
      <c r="CE58" s="10">
        <f t="shared" si="82"/>
        <v>43002</v>
      </c>
      <c r="CF58" s="9" t="str">
        <f t="shared" si="83"/>
        <v>C4</v>
      </c>
      <c r="CX58" s="15"/>
    </row>
    <row r="59" spans="3:102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BR59" s="3"/>
      <c r="BS59" s="3"/>
      <c r="BT59" s="3"/>
      <c r="CB59" s="52">
        <f t="shared" si="41"/>
        <v>6</v>
      </c>
      <c r="CC59" s="52">
        <f t="shared" si="42"/>
        <v>9</v>
      </c>
      <c r="CD59" s="10">
        <f t="shared" si="81"/>
        <v>42986</v>
      </c>
      <c r="CE59" s="10">
        <f t="shared" si="82"/>
        <v>42990</v>
      </c>
      <c r="CF59" s="9" t="str">
        <f t="shared" si="83"/>
        <v>C3</v>
      </c>
      <c r="CX59" s="15"/>
    </row>
    <row r="60" spans="3:102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BR60" s="3"/>
      <c r="BS60" s="3"/>
      <c r="BT60" s="3"/>
      <c r="CB60" s="52">
        <f t="shared" si="41"/>
        <v>7</v>
      </c>
      <c r="CC60" s="52">
        <f t="shared" si="42"/>
        <v>9</v>
      </c>
      <c r="CD60" s="10">
        <f t="shared" si="81"/>
        <v>42979</v>
      </c>
      <c r="CE60" s="10">
        <f t="shared" si="82"/>
        <v>42982</v>
      </c>
      <c r="CF60" s="9" t="str">
        <f t="shared" si="83"/>
        <v>C2</v>
      </c>
      <c r="CX60" s="15"/>
    </row>
    <row r="61" spans="3:102" x14ac:dyDescent="0.25"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BR61" s="3"/>
      <c r="BS61" s="3"/>
      <c r="BT61" s="3"/>
      <c r="CB61" s="52">
        <f t="shared" si="41"/>
        <v>8</v>
      </c>
      <c r="CC61" s="52">
        <f t="shared" si="42"/>
        <v>9</v>
      </c>
      <c r="CD61" s="10">
        <f t="shared" si="81"/>
        <v>43006</v>
      </c>
      <c r="CE61" s="10">
        <f t="shared" si="82"/>
        <v>43006</v>
      </c>
      <c r="CF61" s="9" t="str">
        <f t="shared" si="83"/>
        <v>C1</v>
      </c>
      <c r="CX61" s="15"/>
    </row>
    <row r="62" spans="3:102" x14ac:dyDescent="0.25">
      <c r="C62" s="14"/>
      <c r="D62" s="14"/>
      <c r="E62" s="7"/>
      <c r="F62" s="7"/>
      <c r="G62" s="7"/>
      <c r="H62" s="7"/>
      <c r="I62" s="7"/>
      <c r="J62" s="7"/>
      <c r="K62" s="7"/>
      <c r="L62" s="7"/>
      <c r="M62" s="13"/>
      <c r="BR62" s="3"/>
      <c r="BS62" s="3"/>
      <c r="BT62" s="3"/>
      <c r="CX62" s="15"/>
    </row>
    <row r="63" spans="3:102" x14ac:dyDescent="0.25">
      <c r="C63" s="13"/>
      <c r="D63" s="7"/>
      <c r="E63" s="7"/>
      <c r="F63" s="7"/>
      <c r="G63" s="7"/>
      <c r="H63" s="7"/>
      <c r="I63" s="7"/>
      <c r="J63" s="7"/>
      <c r="K63" s="7"/>
      <c r="L63" s="7"/>
      <c r="M63" s="13"/>
      <c r="BR63" s="3"/>
      <c r="BS63" s="3"/>
      <c r="BT63" s="3"/>
      <c r="CX63" s="15"/>
    </row>
    <row r="64" spans="3:102" ht="10.15" customHeight="1" x14ac:dyDescent="0.25">
      <c r="C64" s="13"/>
      <c r="D64" s="7"/>
      <c r="E64" s="7"/>
      <c r="F64" s="7"/>
      <c r="G64" s="7"/>
      <c r="H64" s="7"/>
      <c r="I64" s="7"/>
      <c r="J64" s="7"/>
      <c r="K64" s="7"/>
      <c r="L64" s="7"/>
      <c r="M64" s="13"/>
      <c r="BR64" s="19"/>
      <c r="BS64" s="19"/>
      <c r="BT64" s="3"/>
      <c r="CX64" s="15"/>
    </row>
    <row r="65" spans="1:110" ht="10.15" customHeight="1" x14ac:dyDescent="0.25">
      <c r="C65" s="13"/>
      <c r="D65" s="7"/>
      <c r="E65" s="7"/>
      <c r="F65" s="7"/>
      <c r="G65" s="7"/>
      <c r="H65" s="7"/>
      <c r="I65" s="7"/>
      <c r="J65" s="7"/>
      <c r="K65" s="7"/>
      <c r="L65" s="7"/>
      <c r="M65" s="13"/>
      <c r="BR65" s="19"/>
      <c r="BS65" s="19"/>
      <c r="BT65" s="3"/>
      <c r="CS65" s="3"/>
      <c r="CT65" s="17"/>
      <c r="CU65" s="18"/>
      <c r="CV65" s="17"/>
      <c r="CW65" s="14"/>
      <c r="CX65" s="6"/>
    </row>
    <row r="66" spans="1:110" x14ac:dyDescent="0.25">
      <c r="C66" s="13"/>
      <c r="D66" s="7"/>
      <c r="E66" s="7"/>
      <c r="F66" s="7"/>
      <c r="G66" s="7"/>
      <c r="H66" s="7"/>
      <c r="I66" s="7"/>
      <c r="J66" s="7"/>
      <c r="K66" s="7"/>
      <c r="L66" s="7"/>
      <c r="M66" s="13"/>
      <c r="BR66" s="3"/>
      <c r="BS66" s="3"/>
      <c r="BT66" s="19"/>
      <c r="CS66" s="3"/>
      <c r="CT66" s="17"/>
      <c r="CU66" s="18"/>
      <c r="CV66" s="17"/>
      <c r="CW66" s="14"/>
      <c r="CX66" s="6"/>
    </row>
    <row r="67" spans="1:110" x14ac:dyDescent="0.25">
      <c r="C67" s="13"/>
      <c r="D67" s="7"/>
      <c r="E67" s="7"/>
      <c r="F67" s="7"/>
      <c r="G67" s="7"/>
      <c r="H67" s="7"/>
      <c r="I67" s="7"/>
      <c r="J67" s="7"/>
      <c r="K67" s="7"/>
      <c r="L67" s="7"/>
      <c r="M67" s="13"/>
      <c r="BR67" s="3"/>
      <c r="BS67" s="3"/>
      <c r="BT67" s="19"/>
      <c r="CX67" s="15"/>
    </row>
    <row r="68" spans="1:110" x14ac:dyDescent="0.25">
      <c r="C68" s="13"/>
      <c r="D68" s="7"/>
      <c r="E68" s="7"/>
      <c r="F68" s="7"/>
      <c r="G68" s="7"/>
      <c r="H68" s="7"/>
      <c r="I68" s="7"/>
      <c r="J68" s="7"/>
      <c r="K68" s="7"/>
      <c r="L68" s="7"/>
      <c r="M68" s="13"/>
      <c r="BR68" s="3"/>
      <c r="BS68" s="3"/>
      <c r="BT68" s="3"/>
      <c r="CX68" s="15"/>
    </row>
    <row r="69" spans="1:110" x14ac:dyDescent="0.25">
      <c r="D69" s="4"/>
      <c r="E69" s="7"/>
      <c r="F69" s="7"/>
      <c r="G69" s="7"/>
      <c r="H69" s="7"/>
      <c r="I69" s="7"/>
      <c r="J69" s="7"/>
      <c r="K69" s="7"/>
      <c r="L69" s="4"/>
      <c r="BR69" s="3"/>
      <c r="BS69" s="3"/>
      <c r="BT69" s="3"/>
      <c r="CX69" s="15"/>
    </row>
    <row r="70" spans="1:110" x14ac:dyDescent="0.25">
      <c r="D70" s="4"/>
      <c r="E70" s="7"/>
      <c r="F70" s="7"/>
      <c r="G70" s="7"/>
      <c r="H70" s="7"/>
      <c r="I70" s="7"/>
      <c r="J70" s="7"/>
      <c r="K70" s="7"/>
      <c r="L70" s="4"/>
      <c r="BO70" s="6"/>
      <c r="BR70" s="3"/>
      <c r="BS70" s="3"/>
      <c r="BT70" s="3"/>
      <c r="CX70" s="15"/>
    </row>
    <row r="71" spans="1:110" x14ac:dyDescent="0.25">
      <c r="C71" s="5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6"/>
      <c r="V71" s="56"/>
      <c r="W71" s="56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6"/>
      <c r="BR71" s="3"/>
      <c r="BS71" s="3"/>
      <c r="BT71" s="3"/>
      <c r="CX71" s="15"/>
    </row>
    <row r="72" spans="1:110" x14ac:dyDescent="0.25">
      <c r="C72" s="60"/>
      <c r="D72" s="61"/>
      <c r="E72" s="60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1"/>
      <c r="U72" s="56"/>
      <c r="V72" s="56"/>
      <c r="W72" s="56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R72" s="3"/>
      <c r="BS72" s="3"/>
      <c r="BT72" s="3"/>
      <c r="CX72" s="15"/>
    </row>
    <row r="73" spans="1:110" x14ac:dyDescent="0.25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6"/>
      <c r="W73" s="56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R73" s="3"/>
      <c r="BS73" s="3"/>
      <c r="BT73" s="3"/>
      <c r="CX73" s="15"/>
    </row>
    <row r="74" spans="1:110" ht="10.15" customHeight="1" x14ac:dyDescent="0.25">
      <c r="A74" s="55"/>
      <c r="B74" s="6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6"/>
      <c r="W74" s="56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R74" s="19"/>
      <c r="BS74" s="19"/>
      <c r="CX74" s="15"/>
    </row>
    <row r="75" spans="1:110" s="55" customFormat="1" x14ac:dyDescent="0.25">
      <c r="B75" s="60"/>
      <c r="U75" s="56"/>
      <c r="V75" s="56"/>
      <c r="W75" s="56"/>
      <c r="BO75" s="12"/>
      <c r="BP75" s="57"/>
      <c r="BQ75" s="57"/>
      <c r="BR75" s="58"/>
      <c r="BS75" s="58"/>
      <c r="BT75" s="57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</row>
    <row r="76" spans="1:110" s="55" customFormat="1" x14ac:dyDescent="0.25">
      <c r="B76" s="60"/>
      <c r="U76" s="56"/>
      <c r="V76" s="56"/>
      <c r="W76" s="56"/>
      <c r="BO76" s="12"/>
      <c r="BP76" s="57"/>
      <c r="BQ76" s="57"/>
      <c r="BR76" s="5"/>
      <c r="BS76" s="5"/>
      <c r="BT76" s="57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</row>
    <row r="77" spans="1:110" s="55" customFormat="1" x14ac:dyDescent="0.25">
      <c r="B77" s="60"/>
      <c r="U77" s="56"/>
      <c r="V77" s="56"/>
      <c r="W77" s="56"/>
      <c r="BO77" s="12"/>
      <c r="BP77" s="57"/>
      <c r="BQ77" s="57"/>
      <c r="BR77" s="5"/>
      <c r="BS77" s="5"/>
      <c r="BT77" s="57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</row>
    <row r="78" spans="1:110" s="55" customFormat="1" x14ac:dyDescent="0.25">
      <c r="B78" s="6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6"/>
      <c r="V78" s="16"/>
      <c r="W78" s="1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2"/>
      <c r="BP78" s="57"/>
      <c r="BQ78" s="57"/>
      <c r="BR78" s="5"/>
      <c r="BS78" s="5"/>
      <c r="BT78" s="57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</row>
    <row r="79" spans="1:110" s="55" customFormat="1" x14ac:dyDescent="0.25">
      <c r="B79" s="6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6"/>
      <c r="V79" s="16"/>
      <c r="W79" s="1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2"/>
      <c r="BP79" s="57"/>
      <c r="BQ79" s="57"/>
      <c r="BR79" s="5"/>
      <c r="BS79" s="5"/>
      <c r="BT79" s="57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</row>
    <row r="80" spans="1:110" s="55" customFormat="1" x14ac:dyDescent="0.25">
      <c r="B80" s="6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6"/>
      <c r="V80" s="16"/>
      <c r="W80" s="1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2"/>
      <c r="BP80" s="57"/>
      <c r="BQ80" s="57"/>
      <c r="BR80" s="5"/>
      <c r="BS80" s="5"/>
      <c r="BT80" s="57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</row>
    <row r="81" spans="1:110" s="55" customFormat="1" x14ac:dyDescent="0.25">
      <c r="A81" s="1"/>
      <c r="B81" s="70"/>
      <c r="C81" s="1"/>
      <c r="D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2"/>
      <c r="BP81" s="57"/>
      <c r="BQ81" s="57"/>
      <c r="BR81" s="5"/>
      <c r="BS81" s="5"/>
      <c r="BT81" s="57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</row>
  </sheetData>
  <mergeCells count="144">
    <mergeCell ref="AX21:BE21"/>
    <mergeCell ref="H22:L22"/>
    <mergeCell ref="H23:L23"/>
    <mergeCell ref="H24:L24"/>
    <mergeCell ref="H25:L25"/>
    <mergeCell ref="H26:L26"/>
    <mergeCell ref="Q22:U22"/>
    <mergeCell ref="Q23:U23"/>
    <mergeCell ref="Q24:U24"/>
    <mergeCell ref="Q25:U25"/>
    <mergeCell ref="E6:Q12"/>
    <mergeCell ref="E13:Q19"/>
    <mergeCell ref="E5:K5"/>
    <mergeCell ref="N5:T5"/>
    <mergeCell ref="W5:AC5"/>
    <mergeCell ref="AF5:AL5"/>
    <mergeCell ref="AO5:AU5"/>
    <mergeCell ref="Z27:AD27"/>
    <mergeCell ref="Z28:AD28"/>
    <mergeCell ref="E21:L21"/>
    <mergeCell ref="N21:U21"/>
    <mergeCell ref="W21:AD21"/>
    <mergeCell ref="AF21:AM21"/>
    <mergeCell ref="AO21:AV21"/>
    <mergeCell ref="Q26:U26"/>
    <mergeCell ref="Z22:AD22"/>
    <mergeCell ref="Z23:AD23"/>
    <mergeCell ref="Z24:AD24"/>
    <mergeCell ref="Z25:AD25"/>
    <mergeCell ref="Z26:AD26"/>
    <mergeCell ref="AR22:AV22"/>
    <mergeCell ref="AR23:AV23"/>
    <mergeCell ref="AR24:AV24"/>
    <mergeCell ref="AR25:AV25"/>
    <mergeCell ref="AR26:AV26"/>
    <mergeCell ref="BA22:BE22"/>
    <mergeCell ref="BA23:BE23"/>
    <mergeCell ref="BA24:BE24"/>
    <mergeCell ref="BA25:BE25"/>
    <mergeCell ref="BA26:BE26"/>
    <mergeCell ref="AI22:AM22"/>
    <mergeCell ref="AI23:AM23"/>
    <mergeCell ref="AI24:AM24"/>
    <mergeCell ref="AI25:AM25"/>
    <mergeCell ref="AI26:AM26"/>
    <mergeCell ref="W31:AD31"/>
    <mergeCell ref="H37:L37"/>
    <mergeCell ref="H38:L38"/>
    <mergeCell ref="Q27:U27"/>
    <mergeCell ref="Q28:U28"/>
    <mergeCell ref="Q29:U29"/>
    <mergeCell ref="AR34:AV34"/>
    <mergeCell ref="AR35:AV35"/>
    <mergeCell ref="AR36:AV36"/>
    <mergeCell ref="AR37:AV37"/>
    <mergeCell ref="AR38:AV38"/>
    <mergeCell ref="Z32:AD32"/>
    <mergeCell ref="Z33:AD33"/>
    <mergeCell ref="Z34:AD34"/>
    <mergeCell ref="Z35:AD35"/>
    <mergeCell ref="Z36:AD36"/>
    <mergeCell ref="Z37:AD37"/>
    <mergeCell ref="Z38:AD38"/>
    <mergeCell ref="H27:L27"/>
    <mergeCell ref="H28:L28"/>
    <mergeCell ref="H29:L29"/>
    <mergeCell ref="E31:L31"/>
    <mergeCell ref="N31:U31"/>
    <mergeCell ref="Z29:AD29"/>
    <mergeCell ref="BJ34:BN34"/>
    <mergeCell ref="BJ35:BN35"/>
    <mergeCell ref="BJ36:BN36"/>
    <mergeCell ref="BA27:BE27"/>
    <mergeCell ref="BA28:BE28"/>
    <mergeCell ref="BA29:BE29"/>
    <mergeCell ref="BJ32:BN32"/>
    <mergeCell ref="BJ33:BN33"/>
    <mergeCell ref="AI28:AM28"/>
    <mergeCell ref="AI29:AM29"/>
    <mergeCell ref="AR27:AV27"/>
    <mergeCell ref="AR28:AV28"/>
    <mergeCell ref="AR29:AV29"/>
    <mergeCell ref="AR32:AV32"/>
    <mergeCell ref="AR33:AV33"/>
    <mergeCell ref="AF31:AM31"/>
    <mergeCell ref="AO31:AV31"/>
    <mergeCell ref="AX31:BE31"/>
    <mergeCell ref="BG31:BN31"/>
    <mergeCell ref="AI27:AM27"/>
    <mergeCell ref="C4:U4"/>
    <mergeCell ref="V4:AM4"/>
    <mergeCell ref="AN4:BO4"/>
    <mergeCell ref="Z39:AD39"/>
    <mergeCell ref="Q32:U32"/>
    <mergeCell ref="Q33:U33"/>
    <mergeCell ref="Q34:U34"/>
    <mergeCell ref="Q35:U35"/>
    <mergeCell ref="Q36:U36"/>
    <mergeCell ref="Q37:U37"/>
    <mergeCell ref="Q38:U38"/>
    <mergeCell ref="Q39:U39"/>
    <mergeCell ref="AR39:AV39"/>
    <mergeCell ref="AI32:AM32"/>
    <mergeCell ref="AI33:AM33"/>
    <mergeCell ref="AI34:AM34"/>
    <mergeCell ref="AI35:AM35"/>
    <mergeCell ref="AI36:AM36"/>
    <mergeCell ref="AI37:AM37"/>
    <mergeCell ref="AI38:AM38"/>
    <mergeCell ref="AI39:AM39"/>
    <mergeCell ref="BJ37:BN37"/>
    <mergeCell ref="BJ38:BN38"/>
    <mergeCell ref="BJ39:BN39"/>
    <mergeCell ref="H39:L39"/>
    <mergeCell ref="BA32:BE32"/>
    <mergeCell ref="BA33:BE33"/>
    <mergeCell ref="BA34:BE34"/>
    <mergeCell ref="BA35:BE35"/>
    <mergeCell ref="BA36:BE36"/>
    <mergeCell ref="BA37:BE37"/>
    <mergeCell ref="BA38:BE38"/>
    <mergeCell ref="BA39:BE39"/>
    <mergeCell ref="H35:L35"/>
    <mergeCell ref="H36:L36"/>
    <mergeCell ref="H33:L33"/>
    <mergeCell ref="H34:L34"/>
    <mergeCell ref="H32:L32"/>
    <mergeCell ref="BR39:BS39"/>
    <mergeCell ref="BR38:BS38"/>
    <mergeCell ref="BR37:BS37"/>
    <mergeCell ref="BR36:BS36"/>
    <mergeCell ref="BR23:BS23"/>
    <mergeCell ref="BR24:BS24"/>
    <mergeCell ref="BR35:BS35"/>
    <mergeCell ref="BR34:BS34"/>
    <mergeCell ref="BR33:BS33"/>
    <mergeCell ref="BR32:BS32"/>
    <mergeCell ref="BR31:BS31"/>
    <mergeCell ref="BR30:BS30"/>
    <mergeCell ref="BR29:BS29"/>
    <mergeCell ref="BR28:BS28"/>
    <mergeCell ref="BR27:BS27"/>
    <mergeCell ref="BR26:BS26"/>
    <mergeCell ref="BR25:BS25"/>
  </mergeCells>
  <conditionalFormatting sqref="D22:D29">
    <cfRule type="expression" dxfId="76" priority="218">
      <formula>ShowColor&lt;&gt;"Yes"</formula>
    </cfRule>
  </conditionalFormatting>
  <conditionalFormatting sqref="M22:M29">
    <cfRule type="expression" dxfId="75" priority="217">
      <formula>ShowColor&lt;&gt;"Yes"</formula>
    </cfRule>
  </conditionalFormatting>
  <conditionalFormatting sqref="D32:D39">
    <cfRule type="expression" dxfId="74" priority="212">
      <formula>ShowColor&lt;&gt;"Yes"</formula>
    </cfRule>
  </conditionalFormatting>
  <conditionalFormatting sqref="M32:M39">
    <cfRule type="expression" dxfId="73" priority="211">
      <formula>ShowColor&lt;&gt;"Yes"</formula>
    </cfRule>
  </conditionalFormatting>
  <conditionalFormatting sqref="E22:L29">
    <cfRule type="expression" dxfId="72" priority="202">
      <formula>AND(ColDes="Yes",$D22=Code4)</formula>
    </cfRule>
    <cfRule type="expression" dxfId="71" priority="203">
      <formula>AND(ColDes="Yes",$D22=Code3)</formula>
    </cfRule>
    <cfRule type="expression" dxfId="70" priority="204">
      <formula>AND(ColDes="Yes",$D22=Code2)</formula>
    </cfRule>
    <cfRule type="expression" dxfId="69" priority="205">
      <formula>AND(ColDes="Yes",$D22=Code1)</formula>
    </cfRule>
  </conditionalFormatting>
  <conditionalFormatting sqref="N22:U29">
    <cfRule type="expression" dxfId="68" priority="194">
      <formula>AND(ColDes="Yes",$M22=Code4)</formula>
    </cfRule>
    <cfRule type="expression" dxfId="67" priority="195">
      <formula>AND(ColDes="Yes",$M22=Code3)</formula>
    </cfRule>
    <cfRule type="expression" dxfId="66" priority="196">
      <formula>AND(ColDes="Yes",$M22=Code2)</formula>
    </cfRule>
    <cfRule type="expression" dxfId="65" priority="197">
      <formula>AND(ColDes="Yes",$M22=Code1)</formula>
    </cfRule>
  </conditionalFormatting>
  <conditionalFormatting sqref="W22:AD29">
    <cfRule type="expression" dxfId="64" priority="186">
      <formula>AND(ColDes="Yes",$V22=Code4)</formula>
    </cfRule>
    <cfRule type="expression" dxfId="63" priority="187">
      <formula>AND(ColDes="Yes",$V22=Code3)</formula>
    </cfRule>
    <cfRule type="expression" dxfId="62" priority="188">
      <formula>AND(ColDes="Yes",$V22=Code2)</formula>
    </cfRule>
    <cfRule type="expression" dxfId="61" priority="189">
      <formula>AND(ColDes="Yes",$V22=Code1)</formula>
    </cfRule>
  </conditionalFormatting>
  <conditionalFormatting sqref="V22:V29">
    <cfRule type="expression" dxfId="60" priority="181">
      <formula>ShowColor&lt;&gt;"Yes"</formula>
    </cfRule>
  </conditionalFormatting>
  <conditionalFormatting sqref="AN22:AN29">
    <cfRule type="expression" dxfId="59" priority="180">
      <formula>ShowColor&lt;&gt;"Yes"</formula>
    </cfRule>
  </conditionalFormatting>
  <conditionalFormatting sqref="AE22:AE29">
    <cfRule type="expression" dxfId="58" priority="179">
      <formula>ShowColor&lt;&gt;"Yes"</formula>
    </cfRule>
  </conditionalFormatting>
  <conditionalFormatting sqref="AW22:AW29">
    <cfRule type="expression" dxfId="57" priority="178">
      <formula>ShowColor&lt;&gt;"Yes"</formula>
    </cfRule>
  </conditionalFormatting>
  <conditionalFormatting sqref="AF22:AM29">
    <cfRule type="expression" dxfId="56" priority="174">
      <formula>AND(ColDes="Yes",$AE22=Code4)</formula>
    </cfRule>
    <cfRule type="expression" dxfId="55" priority="175">
      <formula>AND(ColDes="Yes",$AE22=Code3)</formula>
    </cfRule>
    <cfRule type="expression" dxfId="54" priority="176">
      <formula>AND(ColDes="Yes",$AE22=Code2)</formula>
    </cfRule>
    <cfRule type="expression" dxfId="53" priority="177">
      <formula>AND(ColDes="Yes",$AE22=Code1)</formula>
    </cfRule>
  </conditionalFormatting>
  <conditionalFormatting sqref="AO22:AV29">
    <cfRule type="expression" dxfId="52" priority="166">
      <formula>AND(ColDes="Yes",$AN22=Code4)</formula>
    </cfRule>
    <cfRule type="expression" dxfId="51" priority="167">
      <formula>AND(ColDes="Yes",$AN22=Code3)</formula>
    </cfRule>
    <cfRule type="expression" dxfId="50" priority="168">
      <formula>AND(ColDes="Yes",$AN22=Code2)</formula>
    </cfRule>
    <cfRule type="expression" dxfId="49" priority="169">
      <formula>AND(ColDes="Yes",$AN22=Code1)</formula>
    </cfRule>
  </conditionalFormatting>
  <conditionalFormatting sqref="AX22:BE29">
    <cfRule type="expression" dxfId="48" priority="158">
      <formula>AND(ColDes="Yes",$AW22=Code4)</formula>
    </cfRule>
    <cfRule type="expression" dxfId="47" priority="159">
      <formula>AND(ColDes="Yes",$AW22=Code3)</formula>
    </cfRule>
    <cfRule type="expression" dxfId="46" priority="160">
      <formula>AND(ColDes="Yes",$AW22=Code2)</formula>
    </cfRule>
    <cfRule type="expression" dxfId="45" priority="161">
      <formula>AND(ColDes="Yes",$AW22=Code1)</formula>
    </cfRule>
  </conditionalFormatting>
  <conditionalFormatting sqref="AE32:AE39">
    <cfRule type="expression" dxfId="44" priority="153">
      <formula>ShowColor&lt;&gt;"Yes"</formula>
    </cfRule>
  </conditionalFormatting>
  <conditionalFormatting sqref="AW32:AW39">
    <cfRule type="expression" dxfId="43" priority="152">
      <formula>ShowColor&lt;&gt;"Yes"</formula>
    </cfRule>
  </conditionalFormatting>
  <conditionalFormatting sqref="V32:V39">
    <cfRule type="expression" dxfId="42" priority="151">
      <formula>ShowColor&lt;&gt;"Yes"</formula>
    </cfRule>
  </conditionalFormatting>
  <conditionalFormatting sqref="AN32:AN39">
    <cfRule type="expression" dxfId="41" priority="150">
      <formula>ShowColor&lt;&gt;"Yes"</formula>
    </cfRule>
  </conditionalFormatting>
  <conditionalFormatting sqref="BF32:BF39">
    <cfRule type="expression" dxfId="40" priority="149">
      <formula>ShowColor&lt;&gt;"Yes"</formula>
    </cfRule>
  </conditionalFormatting>
  <conditionalFormatting sqref="BG32:BN39">
    <cfRule type="expression" dxfId="39" priority="97">
      <formula>AND(ColDes="Yes",$BF32=Code4)</formula>
    </cfRule>
    <cfRule type="expression" dxfId="38" priority="98">
      <formula>AND(ColDes="Yes",$BF32=Code3)</formula>
    </cfRule>
    <cfRule type="expression" dxfId="37" priority="99">
      <formula>AND(ColDes="Yes",$BF32=Code2)</formula>
    </cfRule>
    <cfRule type="expression" dxfId="36" priority="100">
      <formula>AND(ColDes="Yes",$BF32=Code1)</formula>
    </cfRule>
  </conditionalFormatting>
  <conditionalFormatting sqref="E32:L39">
    <cfRule type="expression" dxfId="35" priority="89">
      <formula>AND(ColDes="Yes",$D32=Code4)</formula>
    </cfRule>
    <cfRule type="expression" dxfId="34" priority="90">
      <formula>AND(ColDes="Yes",$D32=Code3)</formula>
    </cfRule>
    <cfRule type="expression" dxfId="33" priority="91">
      <formula>AND(ColDes="Yes",$D32=Code2)</formula>
    </cfRule>
    <cfRule type="expression" dxfId="32" priority="92">
      <formula>AND(ColDes="Yes",$D32=Code1)</formula>
    </cfRule>
  </conditionalFormatting>
  <conditionalFormatting sqref="N32:U39">
    <cfRule type="expression" dxfId="31" priority="81">
      <formula>AND(ColDes="Yes",$M32=Code4)</formula>
    </cfRule>
    <cfRule type="expression" dxfId="30" priority="82">
      <formula>AND(ColDes="Yes",$M32=Code3)</formula>
    </cfRule>
    <cfRule type="expression" dxfId="29" priority="83">
      <formula>AND(ColDes="Yes",$M32=Code2)</formula>
    </cfRule>
    <cfRule type="expression" dxfId="28" priority="84">
      <formula>AND(ColDes="Yes",$M32=Code1)</formula>
    </cfRule>
  </conditionalFormatting>
  <conditionalFormatting sqref="W32:AD39">
    <cfRule type="expression" dxfId="27" priority="73">
      <formula>AND(ColDes="Yes",$V32=Code4)</formula>
    </cfRule>
    <cfRule type="expression" dxfId="26" priority="74">
      <formula>AND(ColDes="Yes",$V32=Code3)</formula>
    </cfRule>
    <cfRule type="expression" dxfId="25" priority="75">
      <formula>AND(ColDes="Yes",$V32=Code2)</formula>
    </cfRule>
    <cfRule type="expression" dxfId="24" priority="76">
      <formula>AND(ColDes="Yes",$V32=Code1)</formula>
    </cfRule>
  </conditionalFormatting>
  <conditionalFormatting sqref="AF32:AM39">
    <cfRule type="expression" dxfId="23" priority="65">
      <formula>AND(ColDes="Yes",$AE32=Code4)</formula>
    </cfRule>
    <cfRule type="expression" dxfId="22" priority="66">
      <formula>AND(ColDes="Yes",$AE32=Code3)</formula>
    </cfRule>
    <cfRule type="expression" dxfId="21" priority="67">
      <formula>AND(ColDes="Yes",$AE32=Code2)</formula>
    </cfRule>
    <cfRule type="expression" dxfId="20" priority="68">
      <formula>AND(ColDes="Yes",$AE32=Code1)</formula>
    </cfRule>
  </conditionalFormatting>
  <conditionalFormatting sqref="AO32:AV39">
    <cfRule type="expression" dxfId="19" priority="57">
      <formula>AND(ColDes="Yes",$AN32=Code4)</formula>
    </cfRule>
    <cfRule type="expression" dxfId="18" priority="58">
      <formula>AND(ColDes="Yes",$AN32=Code3)</formula>
    </cfRule>
    <cfRule type="expression" dxfId="17" priority="59">
      <formula>AND(ColDes="Yes",$AN32=Code2)</formula>
    </cfRule>
    <cfRule type="expression" dxfId="16" priority="60">
      <formula>AND(ColDes="Yes",$AN32=Code1)</formula>
    </cfRule>
  </conditionalFormatting>
  <conditionalFormatting sqref="AX32:BE39">
    <cfRule type="expression" dxfId="15" priority="49">
      <formula>AND(ColDes="Yes",$AW32=Code4)</formula>
    </cfRule>
    <cfRule type="expression" dxfId="14" priority="50">
      <formula>AND(ColDes="Yes",$AW32=Code3)</formula>
    </cfRule>
    <cfRule type="expression" dxfId="13" priority="51">
      <formula>AND(ColDes="Yes",$AW32=Code2)</formula>
    </cfRule>
    <cfRule type="expression" dxfId="12" priority="52">
      <formula>AND(ColDes="Yes",$AW32=Code1)</formula>
    </cfRule>
  </conditionalFormatting>
  <conditionalFormatting sqref="Y7:BN12">
    <cfRule type="expression" dxfId="11" priority="44">
      <formula>MONTH(Y7)&lt;&gt;$B7</formula>
    </cfRule>
    <cfRule type="expression" dxfId="10" priority="463">
      <formula>OR(AND(Y7&lt;&gt;"",rangga1&lt;&gt;"",cinta1&lt;&gt;"",Y7&gt;=rangga1,Y7&lt;=cinta1,alya1=Code4),AND(Y7&lt;&gt;"",rangga2&lt;&gt;"",cinta2&lt;&gt;"",Y7&gt;=rangga2,Y7&lt;=cinta2,alya2=Code4),AND(Y7&lt;&gt;"",rangga3&lt;&gt;"",cinta3&lt;&gt;"",Y7&gt;=rangga3,Y7&lt;=cinta3,alya3=Code4),AND(Y7&lt;&gt;"",rangga4&lt;&gt;"",cinta4&lt;&gt;"",Y7&gt;=rangga4,Y7&lt;=cinta4,alya4=Code4),AND(Y7&lt;&gt;"",rangga5&lt;&gt;"",cinta5&lt;&gt;"",Y7&gt;=rangga5,Y7&lt;=cinta5,alya5=Code4),AND(Y7&lt;&gt;"",rangga6&lt;&gt;"",cinta6&lt;&gt;"",Y7&gt;=rangga6,Y7&lt;=cinta6,alya6=Code4),AND(Y7&lt;&gt;"",rangga7&lt;&gt;"",cinta7&lt;&gt;"",Y7&gt;=rangga7,Y7&lt;=cinta7,alya7=Code4),AND(Y7&lt;&gt;"",rangga8&lt;&gt;"",cinta8&lt;&gt;"",Y7&gt;=rangga8,Y7&lt;=cinta8,alya8=Code4),AND(Y7&lt;&gt;"",rangga9&lt;&gt;"",cinta9&lt;&gt;"",Y7&gt;=rangga9,Y7&lt;=cinta9,alya9=Code4),AND(Y7&lt;&gt;"",rangga10&lt;&gt;"",cinta10&lt;&gt;"",Y7&gt;=rangga10,Y7&lt;=cinta10,alya10=Code4),AND(Y7&lt;&gt;"",rangga11&lt;&gt;"",cinta11&lt;&gt;"",Y7&gt;=rangga11,Y7&lt;=cinta11,alya11=Code4),AND(Y7&lt;&gt;"",rangga12&lt;&gt;"",cinta12&lt;&gt;"",Y7&gt;=rangga12,Y7&lt;=cinta12,alya12=Code4),AND(Y7&lt;&gt;"",rangga13&lt;&gt;"",cinta13&lt;&gt;"",Y7&gt;=rangga13,Y7&lt;=cinta13,alya13=Code4),AND(Y7&lt;&gt;"",rangga14&lt;&gt;"",cinta14&lt;&gt;"",Y7&gt;=rangga14,Y7&lt;=cinta14,alya14=Code4),AND(Y7&lt;&gt;"",rangga15&lt;&gt;"",cinta15&lt;&gt;"",Y7&gt;=rangga15,Y7&lt;=cinta15,alya15=Code4),AND(Y7&lt;&gt;"",rangga16&lt;&gt;"",cinta16&lt;&gt;"",Y7&gt;=rangga16,Y7&lt;=cinta16,alya16=Code4),AND(Y7&lt;&gt;"",rangga17&lt;&gt;"",cinta17&lt;&gt;"",Y7&gt;=rangga17,Y7&lt;=cinta17,alya17=Code4),AND(Y7&lt;&gt;"",rangga18&lt;&gt;"",cinta18&lt;&gt;"",Y7&gt;=rangga18,Y7&lt;=cinta18,alya18=Code4),AND(Y7&lt;&gt;"",rangga19&lt;&gt;"",cinta19&lt;&gt;"",Y7&gt;=rangga19,Y7&lt;=cinta19,alya19=Code4),AND(Y7&lt;&gt;"",rangga20&lt;&gt;"",cinta20&lt;&gt;"",Y7&gt;=rangga20,Y7&lt;=cinta20,alya20=Code4),AND(Y7&lt;&gt;"",rangga21&lt;&gt;"",cinta21&lt;&gt;"",Y7&gt;=rangga21,Y7&lt;=cinta21,alya21=Code4),AND(Y7&lt;&gt;"",rangga22&lt;&gt;"",cinta22&lt;&gt;"",Y7&gt;=rangga22,Y7&lt;=cinta22,alya22=Code4),AND(Y7&lt;&gt;"",rangga23&lt;&gt;"",cinta23&lt;&gt;"",Y7&gt;=rangga23,Y7&lt;=cinta23,alya23=Code4),AND(Y7&lt;&gt;"",rangga24&lt;&gt;"",cinta24&lt;&gt;"",Y7&gt;=rangga24,Y7&lt;=cinta24,alya24=Code4),AND(Y7&lt;&gt;"",rangga25&lt;&gt;"",cinta25&lt;&gt;"",Y7&gt;=rangga25,Y7&lt;=cinta25,alya25=Code4),AND(Y7&lt;&gt;"",rangga26&lt;&gt;"",cinta26&lt;&gt;"",Y7&gt;=rangga26,Y7&lt;=cinta26,alya26=Code4),AND(Y7&lt;&gt;"",rangga27&lt;&gt;"",cinta27&lt;&gt;"",Y7&gt;=rangga27,Y7&lt;=cinta27,alya27=Code4),AND(Y7&lt;&gt;"",rangga28&lt;&gt;"",cinta28&lt;&gt;"",Y7&gt;=rangga28,Y7&lt;=cinta28,alya28=Code4),AND(Y7&lt;&gt;"",rangga29&lt;&gt;"",cinta29&lt;&gt;"",Y7&gt;=rangga29,Y7&lt;=cinta29,alya29=Code4),AND(Y7&lt;&gt;"",rangga30&lt;&gt;"",cinta30&lt;&gt;"",Y7&gt;=rangga30,Y7&lt;=cinta30,alya30=Code4),AND(Y7&lt;&gt;"",rangga31&lt;&gt;"",cinta31&lt;&gt;"",Y7&gt;=rangga31,Y7&lt;=cinta31,alya31=Code4),AND(Y7&lt;&gt;"",rangga32&lt;&gt;"",cinta32&lt;&gt;"",Y7&gt;=rangga32,Y7&lt;=cinta32,alya32=Code4),AND(Y7&lt;&gt;"",rangga33&lt;&gt;"",cinta33&lt;&gt;"",Y7&gt;=rangga33,Y7&lt;=cinta33,alya33=Code4),AND(Y7&lt;&gt;"",rangga34&lt;&gt;"",cinta34&lt;&gt;"",Y7&gt;=rangga34,Y7&lt;=cinta34,alya34=Code4),AND(Y7&lt;&gt;"",rangga35&lt;&gt;"",cinta35&lt;&gt;"",Y7&gt;=rangga35,Y7&lt;=cinta35,alya35=Code4),AND(Y7&lt;&gt;"",rangga36&lt;&gt;"",cinta36&lt;&gt;"",Y7&gt;=rangga36,Y7&lt;=cinta36,alya36=Code4),AND(Y7&lt;&gt;"",rangga37&lt;&gt;"",cinta37&lt;&gt;"",Y7&gt;=rangga37,Y7&lt;=cinta37,alya37=Code4),AND(Y7&lt;&gt;"",rangga38&lt;&gt;"",cinta38&lt;&gt;"",Y7&gt;=rangga38,Y7&lt;=cinta38,alya38=Code4),AND(Y7&lt;&gt;"",rangga39&lt;&gt;"",cinta39&lt;&gt;"",Y7&gt;=rangga39,Y7&lt;=cinta39,alya39=Code4),AND(Y7&lt;&gt;"",rangga40&lt;&gt;"",cinta40&lt;&gt;"",Y7&gt;=rangga40,Y7&lt;=cinta40,alya40=Code4),AND(Y7&lt;&gt;"",rangga41&lt;&gt;"",cinta41&lt;&gt;"",Y7&gt;=rangga41,Y7&lt;=cinta41,alya41=Code4),AND(Y7&lt;&gt;"",rangga42&lt;&gt;"",cinta42&lt;&gt;"",Y7&gt;=rangga42,Y7&lt;=cinta42,alya42=Code4),AND(Y7&lt;&gt;"",rangga43&lt;&gt;"",cinta43&lt;&gt;"",Y7&gt;=rangga43,Y7&lt;=cinta43,alya43=Code4),AND(Y7&lt;&gt;"",rangga44&lt;&gt;"",cinta44&lt;&gt;"",Y7&gt;=rangga44,Y7&lt;=cinta44,alya44=Code4),AND(Y7&lt;&gt;"",rangga45&lt;&gt;"",cinta45&lt;&gt;"",Y7&gt;=rangga45,Y7&lt;=cinta45,alya45=Code4),AND(Y7&lt;&gt;"",rangga46&lt;&gt;"",cinta46&lt;&gt;"",Y7&gt;=rangga46,Y7&lt;=cinta46,alya46=Code4),AND(Y7&lt;&gt;"",rangga47&lt;&gt;"",cinta47&lt;&gt;"",Y7&gt;=rangga47,Y7&lt;=cinta47,alya47=Code4),AND(Y7&lt;&gt;"",rangga48&lt;&gt;"",cinta48&lt;&gt;"",Y7&gt;=rangga48,Y7&lt;=cinta48,alya48=Code4),AND(Y7&lt;&gt;"",rangga49&lt;&gt;"",cinta49&lt;&gt;"",Y7&gt;=rangga49,Y7&lt;=cinta49,alya49=Code4),AND(Y7&lt;&gt;"",rangga50&lt;&gt;"",cinta50&lt;&gt;"",Y7&gt;=rangga50,Y7&lt;=cinta50,alya50=Code4),AND(Y7&lt;&gt;"",rangga51&lt;&gt;"",cinta51&lt;&gt;"",Y7&gt;=rangga51,Y7&lt;=cinta51,alya51=Code4),AND(Y7&lt;&gt;"",rangga52&lt;&gt;"",cinta52&lt;&gt;"",Y7&gt;=rangga52,Y7&lt;=cinta52,alya52=Code4),AND(Y7&lt;&gt;"",rangga53&lt;&gt;"",cinta53&lt;&gt;"",Y7&gt;=rangga53,Y7&lt;=cinta53,alya53=Code4),AND(Y7&lt;&gt;"",rangga54&lt;&gt;"",cinta54&lt;&gt;"",Y7&gt;=rangga54,Y7&lt;=cinta54,alya54=Code4),AND(Y7&lt;&gt;"",rangga55&lt;&gt;"",cinta55&lt;&gt;"",Y7&gt;=rangga55,Y7&lt;=cinta55,alya55=Code4),AND(Y7&lt;&gt;"",rangga56&lt;&gt;"",cinta56&lt;&gt;"",Y7&gt;=rangga56,Y7&lt;=cinta56,alya56=Code4),AND(Y7&lt;&gt;"",rangga57&lt;&gt;"",cinta57&lt;&gt;"",Y7&gt;=rangga57,Y7&lt;=cinta57,alya57=Code4),AND(Y7&lt;&gt;"",rangga58&lt;&gt;"",cinta58&lt;&gt;"",Y7&gt;=rangga58,Y7&lt;=cinta58,alya58=Code4),AND(Y7&lt;&gt;"",rangga59&lt;&gt;"",cinta59&lt;&gt;"",Y7&gt;=rangga59,Y7&lt;=cinta59,alya59=Code4),AND(Y7&lt;&gt;"",rangga60&lt;&gt;"",cinta60&lt;&gt;"",Y7&gt;=rangga60,Y7&lt;=cinta60,alya60=Code4),AND(Y7&lt;&gt;"",rangga61&lt;&gt;"",cinta61&lt;&gt;"",Y7&gt;=rangga61,Y7&lt;=cinta61,alya61=Code4),AND(Y7&lt;&gt;"",rangga62&lt;&gt;"",cinta62&lt;&gt;"",Y7&gt;=rangga62,Y7&lt;=cinta62,alya62=Code4),AND(Y7&lt;&gt;"",rangga63&lt;&gt;"",cinta63&lt;&gt;"",Y7&gt;=rangga63,Y7&lt;=cinta63,alya63=Code4))</formula>
    </cfRule>
    <cfRule type="expression" dxfId="9" priority="464">
      <formula>OR(AND(Y7&lt;&gt;"",rangga1&lt;&gt;"",cinta1&lt;&gt;"",Y7&gt;=rangga1,Y7&lt;=cinta1,alya1=Code3),AND(Y7&lt;&gt;"",rangga2&lt;&gt;"",cinta2&lt;&gt;"",Y7&gt;=rangga2,Y7&lt;=cinta2,alya2=Code3),AND(Y7&lt;&gt;"",rangga3&lt;&gt;"",cinta3&lt;&gt;"",Y7&gt;=rangga3,Y7&lt;=cinta3,alya3=Code3),AND(Y7&lt;&gt;"",rangga4&lt;&gt;"",cinta4&lt;&gt;"",Y7&gt;=rangga4,Y7&lt;=cinta4,alya4=Code3),AND(Y7&lt;&gt;"",rangga5&lt;&gt;"",cinta5&lt;&gt;"",Y7&gt;=rangga5,Y7&lt;=cinta5,alya5=Code3),AND(Y7&lt;&gt;"",rangga6&lt;&gt;"",cinta6&lt;&gt;"",Y7&gt;=rangga6,Y7&lt;=cinta6,alya6=Code3),AND(Y7&lt;&gt;"",rangga7&lt;&gt;"",cinta7&lt;&gt;"",Y7&gt;=rangga7,Y7&lt;=cinta7,alya7=Code3),AND(Y7&lt;&gt;"",rangga8&lt;&gt;"",cinta8&lt;&gt;"",Y7&gt;=rangga8,Y7&lt;=cinta8,alya8=Code3),AND(Y7&lt;&gt;"",rangga9&lt;&gt;"",cinta9&lt;&gt;"",Y7&gt;=rangga9,Y7&lt;=cinta9,alya9=Code3),AND(Y7&lt;&gt;"",rangga10&lt;&gt;"",cinta10&lt;&gt;"",Y7&gt;=rangga10,Y7&lt;=cinta10,alya10=Code3),AND(Y7&lt;&gt;"",rangga11&lt;&gt;"",cinta11&lt;&gt;"",Y7&gt;=rangga11,Y7&lt;=cinta11,alya11=Code3),AND(Y7&lt;&gt;"",rangga12&lt;&gt;"",cinta12&lt;&gt;"",Y7&gt;=rangga12,Y7&lt;=cinta12,alya12=Code3),AND(Y7&lt;&gt;"",rangga13&lt;&gt;"",cinta13&lt;&gt;"",Y7&gt;=rangga13,Y7&lt;=cinta13,alya13=Code3),AND(Y7&lt;&gt;"",rangga14&lt;&gt;"",cinta14&lt;&gt;"",Y7&gt;=rangga14,Y7&lt;=cinta14,alya14=Code3),AND(Y7&lt;&gt;"",rangga15&lt;&gt;"",cinta15&lt;&gt;"",Y7&gt;=rangga15,Y7&lt;=cinta15,alya15=Code3),AND(Y7&lt;&gt;"",rangga16&lt;&gt;"",cinta16&lt;&gt;"",Y7&gt;=rangga16,Y7&lt;=cinta16,alya16=Code3),AND(Y7&lt;&gt;"",rangga17&lt;&gt;"",cinta17&lt;&gt;"",Y7&gt;=rangga17,Y7&lt;=cinta17,alya17=Code3),AND(Y7&lt;&gt;"",rangga18&lt;&gt;"",cinta18&lt;&gt;"",Y7&gt;=rangga18,Y7&lt;=cinta18,alya18=Code3),AND(Y7&lt;&gt;"",rangga19&lt;&gt;"",cinta19&lt;&gt;"",Y7&gt;=rangga19,Y7&lt;=cinta19,alya19=Code3),AND(Y7&lt;&gt;"",rangga20&lt;&gt;"",cinta20&lt;&gt;"",Y7&gt;=rangga20,Y7&lt;=cinta20,alya20=Code3),AND(Y7&lt;&gt;"",rangga21&lt;&gt;"",cinta21&lt;&gt;"",Y7&gt;=rangga21,Y7&lt;=cinta21,alya21=Code3),AND(Y7&lt;&gt;"",rangga22&lt;&gt;"",cinta22&lt;&gt;"",Y7&gt;=rangga22,Y7&lt;=cinta22,alya22=Code3),AND(Y7&lt;&gt;"",rangga23&lt;&gt;"",cinta23&lt;&gt;"",Y7&gt;=rangga23,Y7&lt;=cinta23,alya23=Code3),AND(Y7&lt;&gt;"",rangga24&lt;&gt;"",cinta24&lt;&gt;"",Y7&gt;=rangga24,Y7&lt;=cinta24,alya24=Code3),AND(Y7&lt;&gt;"",rangga25&lt;&gt;"",cinta25&lt;&gt;"",Y7&gt;=rangga25,Y7&lt;=cinta25,alya25=Code3),AND(Y7&lt;&gt;"",rangga26&lt;&gt;"",cinta26&lt;&gt;"",Y7&gt;=rangga26,Y7&lt;=cinta26,alya26=Code3),AND(Y7&lt;&gt;"",rangga27&lt;&gt;"",cinta27&lt;&gt;"",Y7&gt;=rangga27,Y7&lt;=cinta27,alya27=Code3),AND(Y7&lt;&gt;"",rangga28&lt;&gt;"",cinta28&lt;&gt;"",Y7&gt;=rangga28,Y7&lt;=cinta28,alya28=Code3),AND(Y7&lt;&gt;"",rangga29&lt;&gt;"",cinta29&lt;&gt;"",Y7&gt;=rangga29,Y7&lt;=cinta29,alya29=Code3),AND(Y7&lt;&gt;"",rangga30&lt;&gt;"",cinta30&lt;&gt;"",Y7&gt;=rangga30,Y7&lt;=cinta30,alya30=Code3),AND(Y7&lt;&gt;"",rangga31&lt;&gt;"",cinta31&lt;&gt;"",Y7&gt;=rangga31,Y7&lt;=cinta31,alya31=Code3),AND(Y7&lt;&gt;"",rangga32&lt;&gt;"",cinta32&lt;&gt;"",Y7&gt;=rangga32,Y7&lt;=cinta32,alya32=Code3),AND(Y7&lt;&gt;"",rangga33&lt;&gt;"",cinta33&lt;&gt;"",Y7&gt;=rangga33,Y7&lt;=cinta33,alya33=Code3),AND(Y7&lt;&gt;"",rangga34&lt;&gt;"",cinta34&lt;&gt;"",Y7&gt;=rangga34,Y7&lt;=cinta34,alya34=Code3),AND(Y7&lt;&gt;"",rangga35&lt;&gt;"",cinta35&lt;&gt;"",Y7&gt;=rangga35,Y7&lt;=cinta35,alya35=Code3),AND(Y7&lt;&gt;"",rangga36&lt;&gt;"",cinta36&lt;&gt;"",Y7&gt;=rangga36,Y7&lt;=cinta36,alya36=Code3),AND(Y7&lt;&gt;"",rangga37&lt;&gt;"",cinta37&lt;&gt;"",Y7&gt;=rangga37,Y7&lt;=cinta37,alya37=Code3),AND(Y7&lt;&gt;"",rangga38&lt;&gt;"",cinta38&lt;&gt;"",Y7&gt;=rangga38,Y7&lt;=cinta38,alya38=Code3),AND(Y7&lt;&gt;"",rangga39&lt;&gt;"",cinta39&lt;&gt;"",Y7&gt;=rangga39,Y7&lt;=cinta39,alya39=Code3),AND(Y7&lt;&gt;"",rangga40&lt;&gt;"",cinta40&lt;&gt;"",Y7&gt;=rangga40,Y7&lt;=cinta40,alya40=Code3),AND(Y7&lt;&gt;"",rangga41&lt;&gt;"",cinta41&lt;&gt;"",Y7&gt;=rangga41,Y7&lt;=cinta41,alya41=Code3),AND(Y7&lt;&gt;"",rangga42&lt;&gt;"",cinta42&lt;&gt;"",Y7&gt;=rangga42,Y7&lt;=cinta42,alya42=Code3),AND(Y7&lt;&gt;"",rangga43&lt;&gt;"",cinta43&lt;&gt;"",Y7&gt;=rangga43,Y7&lt;=cinta43,alya43=Code3),AND(Y7&lt;&gt;"",rangga44&lt;&gt;"",cinta44&lt;&gt;"",Y7&gt;=rangga44,Y7&lt;=cinta44,alya44=Code3),AND(Y7&lt;&gt;"",rangga45&lt;&gt;"",cinta45&lt;&gt;"",Y7&gt;=rangga45,Y7&lt;=cinta45,alya45=Code3),AND(Y7&lt;&gt;"",rangga46&lt;&gt;"",cinta46&lt;&gt;"",Y7&gt;=rangga46,Y7&lt;=cinta46,alya46=Code3),AND(Y7&lt;&gt;"",rangga47&lt;&gt;"",cinta47&lt;&gt;"",Y7&gt;=rangga47,Y7&lt;=cinta47,alya47=Code3),AND(Y7&lt;&gt;"",rangga48&lt;&gt;"",cinta48&lt;&gt;"",Y7&gt;=rangga48,Y7&lt;=cinta48,alya48=Code3),AND(Y7&lt;&gt;"",rangga49&lt;&gt;"",cinta49&lt;&gt;"",Y7&gt;=rangga49,Y7&lt;=cinta49,alya49=Code3),AND(Y7&lt;&gt;"",rangga50&lt;&gt;"",cinta50&lt;&gt;"",Y7&gt;=rangga50,Y7&lt;=cinta50,alya50=Code3),AND(Y7&lt;&gt;"",rangga51&lt;&gt;"",cinta51&lt;&gt;"",Y7&gt;=rangga51,Y7&lt;=cinta51,alya51=Code3),AND(Y7&lt;&gt;"",rangga52&lt;&gt;"",cinta52&lt;&gt;"",Y7&gt;=rangga52,Y7&lt;=cinta52,alya52=Code3),AND(Y7&lt;&gt;"",rangga53&lt;&gt;"",cinta53&lt;&gt;"",Y7&gt;=rangga53,Y7&lt;=cinta53,alya53=Code3),AND(Y7&lt;&gt;"",rangga54&lt;&gt;"",cinta54&lt;&gt;"",Y7&gt;=rangga54,Y7&lt;=cinta54,alya54=Code3),AND(Y7&lt;&gt;"",rangga55&lt;&gt;"",cinta55&lt;&gt;"",Y7&gt;=rangga55,Y7&lt;=cinta55,alya55=Code3),AND(Y7&lt;&gt;"",rangga56&lt;&gt;"",cinta56&lt;&gt;"",Y7&gt;=rangga56,Y7&lt;=cinta56,alya56=Code3),AND(Y7&lt;&gt;"",rangga57&lt;&gt;"",cinta57&lt;&gt;"",Y7&gt;=rangga57,Y7&lt;=cinta57,alya57=Code3),AND(Y7&lt;&gt;"",rangga58&lt;&gt;"",cinta58&lt;&gt;"",Y7&gt;=rangga58,Y7&lt;=cinta58,alya58=Code3),AND(Y7&lt;&gt;"",rangga59&lt;&gt;"",cinta59&lt;&gt;"",Y7&gt;=rangga59,Y7&lt;=cinta59,alya59=Code3),AND(Y7&lt;&gt;"",rangga60&lt;&gt;"",cinta60&lt;&gt;"",Y7&gt;=rangga60,Y7&lt;=cinta60,alya60=Code3),AND(Y7&lt;&gt;"",rangga61&lt;&gt;"",cinta61&lt;&gt;"",Y7&gt;=rangga61,Y7&lt;=cinta61,alya61=Code3),AND(Y7&lt;&gt;"",rangga62&lt;&gt;"",cinta62&lt;&gt;"",Y7&gt;=rangga62,Y7&lt;=cinta62,alya62=Code3),AND(Y7&lt;&gt;"",rangga63&lt;&gt;"",cinta63&lt;&gt;"",Y7&gt;=rangga63,Y7&lt;=cinta63,alya63=Code3))</formula>
    </cfRule>
    <cfRule type="expression" dxfId="8" priority="465">
      <formula>OR(AND(Y7&lt;&gt;"",rangga1&lt;&gt;"",cinta1&lt;&gt;"",Y7&gt;=rangga1,Y7&lt;=cinta1,alya1=Code2),AND(Y7&lt;&gt;"",rangga2&lt;&gt;"",cinta2&lt;&gt;"",Y7&gt;=rangga2,Y7&lt;=cinta2,alya2=Code2),AND(Y7&lt;&gt;"",rangga3&lt;&gt;"",cinta3&lt;&gt;"",Y7&gt;=rangga3,Y7&lt;=cinta3,alya3=Code2),AND(Y7&lt;&gt;"",rangga4&lt;&gt;"",cinta4&lt;&gt;"",Y7&gt;=rangga4,Y7&lt;=cinta4,alya4=Code2),AND(Y7&lt;&gt;"",rangga5&lt;&gt;"",cinta5&lt;&gt;"",Y7&gt;=rangga5,Y7&lt;=cinta5,alya5=Code2),AND(Y7&lt;&gt;"",rangga6&lt;&gt;"",cinta6&lt;&gt;"",Y7&gt;=rangga6,Y7&lt;=cinta6,alya6=Code2),AND(Y7&lt;&gt;"",rangga7&lt;&gt;"",cinta7&lt;&gt;"",Y7&gt;=rangga7,Y7&lt;=cinta7,alya7=Code2),AND(Y7&lt;&gt;"",rangga8&lt;&gt;"",cinta8&lt;&gt;"",Y7&gt;=rangga8,Y7&lt;=cinta8,alya8=Code2),AND(Y7&lt;&gt;"",rangga9&lt;&gt;"",cinta9&lt;&gt;"",Y7&gt;=rangga9,Y7&lt;=cinta9,alya9=Code2),AND(Y7&lt;&gt;"",rangga10&lt;&gt;"",cinta10&lt;&gt;"",Y7&gt;=rangga10,Y7&lt;=cinta10,alya10=Code2),AND(Y7&lt;&gt;"",rangga11&lt;&gt;"",cinta11&lt;&gt;"",Y7&gt;=rangga11,Y7&lt;=cinta11,alya11=Code2),AND(Y7&lt;&gt;"",rangga12&lt;&gt;"",cinta12&lt;&gt;"",Y7&gt;=rangga12,Y7&lt;=cinta12,alya12=Code2),AND(Y7&lt;&gt;"",rangga13&lt;&gt;"",cinta13&lt;&gt;"",Y7&gt;=rangga13,Y7&lt;=cinta13,alya13=Code2),AND(Y7&lt;&gt;"",rangga14&lt;&gt;"",cinta14&lt;&gt;"",Y7&gt;=rangga14,Y7&lt;=cinta14,alya14=Code2),AND(Y7&lt;&gt;"",rangga15&lt;&gt;"",cinta15&lt;&gt;"",Y7&gt;=rangga15,Y7&lt;=cinta15,alya15=Code2),AND(Y7&lt;&gt;"",rangga16&lt;&gt;"",cinta16&lt;&gt;"",Y7&gt;=rangga16,Y7&lt;=cinta16,alya16=Code2),AND(Y7&lt;&gt;"",rangga17&lt;&gt;"",cinta17&lt;&gt;"",Y7&gt;=rangga17,Y7&lt;=cinta17,alya17=Code2),AND(Y7&lt;&gt;"",rangga18&lt;&gt;"",cinta18&lt;&gt;"",Y7&gt;=rangga18,Y7&lt;=cinta18,alya18=Code2),AND(Y7&lt;&gt;"",rangga19&lt;&gt;"",cinta19&lt;&gt;"",Y7&gt;=rangga19,Y7&lt;=cinta19,alya19=Code2),AND(Y7&lt;&gt;"",rangga20&lt;&gt;"",cinta20&lt;&gt;"",Y7&gt;=rangga20,Y7&lt;=cinta20,alya20=Code2),AND(Y7&lt;&gt;"",rangga21&lt;&gt;"",cinta21&lt;&gt;"",Y7&gt;=rangga21,Y7&lt;=cinta21,alya21=Code2),AND(Y7&lt;&gt;"",rangga22&lt;&gt;"",cinta22&lt;&gt;"",Y7&gt;=rangga22,Y7&lt;=cinta22,alya22=Code2),AND(Y7&lt;&gt;"",rangga23&lt;&gt;"",cinta23&lt;&gt;"",Y7&gt;=rangga23,Y7&lt;=cinta23,alya23=Code2),AND(Y7&lt;&gt;"",rangga24&lt;&gt;"",cinta24&lt;&gt;"",Y7&gt;=rangga24,Y7&lt;=cinta24,alya24=Code2),AND(Y7&lt;&gt;"",rangga25&lt;&gt;"",cinta25&lt;&gt;"",Y7&gt;=rangga25,Y7&lt;=cinta25,alya25=Code2),AND(Y7&lt;&gt;"",rangga26&lt;&gt;"",cinta26&lt;&gt;"",Y7&gt;=rangga26,Y7&lt;=cinta26,alya26=Code2),AND(Y7&lt;&gt;"",rangga27&lt;&gt;"",cinta27&lt;&gt;"",Y7&gt;=rangga27,Y7&lt;=cinta27,alya27=Code2),AND(Y7&lt;&gt;"",rangga28&lt;&gt;"",cinta28&lt;&gt;"",Y7&gt;=rangga28,Y7&lt;=cinta28,alya28=Code2),AND(Y7&lt;&gt;"",rangga29&lt;&gt;"",cinta29&lt;&gt;"",Y7&gt;=rangga29,Y7&lt;=cinta29,alya29=Code2),AND(Y7&lt;&gt;"",rangga30&lt;&gt;"",cinta30&lt;&gt;"",Y7&gt;=rangga30,Y7&lt;=cinta30,alya30=Code2),AND(Y7&lt;&gt;"",rangga31&lt;&gt;"",cinta31&lt;&gt;"",Y7&gt;=rangga31,Y7&lt;=cinta31,alya31=Code2),AND(Y7&lt;&gt;"",rangga32&lt;&gt;"",cinta32&lt;&gt;"",Y7&gt;=rangga32,Y7&lt;=cinta32,alya32=Code2),AND(Y7&lt;&gt;"",rangga33&lt;&gt;"",cinta33&lt;&gt;"",Y7&gt;=rangga33,Y7&lt;=cinta33,alya33=Code2),AND(Y7&lt;&gt;"",rangga34&lt;&gt;"",cinta34&lt;&gt;"",Y7&gt;=rangga34,Y7&lt;=cinta34,alya34=Code2),AND(Y7&lt;&gt;"",rangga35&lt;&gt;"",cinta35&lt;&gt;"",Y7&gt;=rangga35,Y7&lt;=cinta35,alya35=Code2),AND(Y7&lt;&gt;"",rangga36&lt;&gt;"",cinta36&lt;&gt;"",Y7&gt;=rangga36,Y7&lt;=cinta36,alya36=Code2),AND(Y7&lt;&gt;"",rangga37&lt;&gt;"",cinta37&lt;&gt;"",Y7&gt;=rangga37,Y7&lt;=cinta37,alya37=Code2),AND(Y7&lt;&gt;"",rangga38&lt;&gt;"",cinta38&lt;&gt;"",Y7&gt;=rangga38,Y7&lt;=cinta38,alya38=Code2),AND(Y7&lt;&gt;"",rangga39&lt;&gt;"",cinta39&lt;&gt;"",Y7&gt;=rangga39,Y7&lt;=cinta39,alya39=Code2),AND(Y7&lt;&gt;"",rangga40&lt;&gt;"",cinta40&lt;&gt;"",Y7&gt;=rangga40,Y7&lt;=cinta40,alya40=Code2),AND(Y7&lt;&gt;"",rangga41&lt;&gt;"",cinta41&lt;&gt;"",Y7&gt;=rangga41,Y7&lt;=cinta41,alya41=Code2),AND(Y7&lt;&gt;"",rangga42&lt;&gt;"",cinta42&lt;&gt;"",Y7&gt;=rangga42,Y7&lt;=cinta42,alya42=Code2),AND(Y7&lt;&gt;"",rangga43&lt;&gt;"",cinta43&lt;&gt;"",Y7&gt;=rangga43,Y7&lt;=cinta43,alya43=Code2),AND(Y7&lt;&gt;"",rangga44&lt;&gt;"",cinta44&lt;&gt;"",Y7&gt;=rangga44,Y7&lt;=cinta44,alya44=Code2),AND(Y7&lt;&gt;"",rangga45&lt;&gt;"",cinta45&lt;&gt;"",Y7&gt;=rangga45,Y7&lt;=cinta45,alya45=Code2),AND(Y7&lt;&gt;"",rangga46&lt;&gt;"",cinta46&lt;&gt;"",Y7&gt;=rangga46,Y7&lt;=cinta46,alya46=Code2),AND(Y7&lt;&gt;"",rangga47&lt;&gt;"",cinta47&lt;&gt;"",Y7&gt;=rangga47,Y7&lt;=cinta47,alya47=Code2),AND(Y7&lt;&gt;"",rangga48&lt;&gt;"",cinta48&lt;&gt;"",Y7&gt;=rangga48,Y7&lt;=cinta48,alya48=Code2),AND(Y7&lt;&gt;"",rangga49&lt;&gt;"",cinta49&lt;&gt;"",Y7&gt;=rangga49,Y7&lt;=cinta49,alya49=Code2),AND(Y7&lt;&gt;"",rangga50&lt;&gt;"",cinta50&lt;&gt;"",Y7&gt;=rangga50,Y7&lt;=cinta50,alya50=Code2),AND(Y7&lt;&gt;"",rangga51&lt;&gt;"",cinta51&lt;&gt;"",Y7&gt;=rangga51,Y7&lt;=cinta51,alya51=Code2),AND(Y7&lt;&gt;"",rangga52&lt;&gt;"",cinta52&lt;&gt;"",Y7&gt;=rangga52,Y7&lt;=cinta52,alya52=Code2),AND(Y7&lt;&gt;"",rangga53&lt;&gt;"",cinta53&lt;&gt;"",Y7&gt;=rangga53,Y7&lt;=cinta53,alya53=Code2),AND(Y7&lt;&gt;"",rangga54&lt;&gt;"",cinta54&lt;&gt;"",Y7&gt;=rangga54,Y7&lt;=cinta54,alya54=Code2),AND(Y7&lt;&gt;"",rangga55&lt;&gt;"",cinta55&lt;&gt;"",Y7&gt;=rangga55,Y7&lt;=cinta55,alya55=Code2),AND(Y7&lt;&gt;"",rangga56&lt;&gt;"",cinta56&lt;&gt;"",Y7&gt;=rangga56,Y7&lt;=cinta56,alya56=Code2),AND(Y7&lt;&gt;"",rangga57&lt;&gt;"",cinta57&lt;&gt;"",Y7&gt;=rangga57,Y7&lt;=cinta57,alya57=Code2),AND(Y7&lt;&gt;"",rangga58&lt;&gt;"",cinta58&lt;&gt;"",Y7&gt;=rangga58,Y7&lt;=cinta58,alya58=Code2),AND(Y7&lt;&gt;"",rangga59&lt;&gt;"",cinta59&lt;&gt;"",Y7&gt;=rangga59,Y7&lt;=cinta59,alya59=Code2),AND(Y7&lt;&gt;"",rangga60&lt;&gt;"",cinta60&lt;&gt;"",Y7&gt;=rangga60,Y7&lt;=cinta60,alya60=Code2),AND(Y7&lt;&gt;"",rangga61&lt;&gt;"",cinta61&lt;&gt;"",Y7&gt;=rangga61,Y7&lt;=cinta61,alya61=Code2),AND(Y7&lt;&gt;"",rangga62&lt;&gt;"",cinta62&lt;&gt;"",Y7&gt;=rangga62,Y7&lt;=cinta62,alya62=Code2),AND(Y7&lt;&gt;"",rangga63&lt;&gt;"",cinta63&lt;&gt;"",Y7&gt;=rangga63,Y7&lt;=cinta63,alya63=Code2))</formula>
    </cfRule>
    <cfRule type="expression" dxfId="7" priority="466">
      <formula>OR(AND(Y7&lt;&gt;"",rangga1&lt;&gt;"",cinta1&lt;&gt;"",Y7&gt;=rangga1,Y7&lt;=cinta1,alya1=Code1),AND(Y7&lt;&gt;"",rangga2&lt;&gt;"",cinta2&lt;&gt;"",Y7&gt;=rangga2,Y7&lt;=cinta2,alya2=Code1),AND(Y7&lt;&gt;"",rangga3&lt;&gt;"",cinta3&lt;&gt;"",Y7&gt;=rangga3,Y7&lt;=cinta3,alya3=Code1),AND(Y7&lt;&gt;"",rangga4&lt;&gt;"",cinta4&lt;&gt;"",Y7&gt;=rangga4,Y7&lt;=cinta4,alya4=Code1),AND(Y7&lt;&gt;"",rangga5&lt;&gt;"",cinta5&lt;&gt;"",Y7&gt;=rangga5,Y7&lt;=cinta5,alya5=Code1),AND(Y7&lt;&gt;"",rangga6&lt;&gt;"",cinta6&lt;&gt;"",Y7&gt;=rangga6,Y7&lt;=cinta6,alya6=Code1),AND(Y7&lt;&gt;"",rangga7&lt;&gt;"",cinta7&lt;&gt;"",Y7&gt;=rangga7,Y7&lt;=cinta7,alya7=Code1),AND(Y7&lt;&gt;"",rangga8&lt;&gt;"",cinta8&lt;&gt;"",Y7&gt;=rangga8,Y7&lt;=cinta8,alya8=Code1),AND(Y7&lt;&gt;"",rangga9&lt;&gt;"",cinta9&lt;&gt;"",Y7&gt;=rangga9,Y7&lt;=cinta9,alya9=Code1),AND(Y7&lt;&gt;"",rangga10&lt;&gt;"",cinta10&lt;&gt;"",Y7&gt;=rangga10,Y7&lt;=cinta10,alya10=Code1),AND(Y7&lt;&gt;"",rangga11&lt;&gt;"",cinta11&lt;&gt;"",Y7&gt;=rangga11,Y7&lt;=cinta11,alya11=Code1),AND(Y7&lt;&gt;"",rangga12&lt;&gt;"",cinta12&lt;&gt;"",Y7&gt;=rangga12,Y7&lt;=cinta12,alya12=Code1),AND(Y7&lt;&gt;"",rangga13&lt;&gt;"",cinta13&lt;&gt;"",Y7&gt;=rangga13,Y7&lt;=cinta13,alya13=Code1),AND(Y7&lt;&gt;"",rangga14&lt;&gt;"",cinta14&lt;&gt;"",Y7&gt;=rangga14,Y7&lt;=cinta14,alya14=Code1),AND(Y7&lt;&gt;"",rangga15&lt;&gt;"",cinta15&lt;&gt;"",Y7&gt;=rangga15,Y7&lt;=cinta15,alya15=Code1),AND(Y7&lt;&gt;"",rangga16&lt;&gt;"",cinta16&lt;&gt;"",Y7&gt;=rangga16,Y7&lt;=cinta16,alya16=Code1),AND(Y7&lt;&gt;"",rangga17&lt;&gt;"",cinta17&lt;&gt;"",Y7&gt;=rangga17,Y7&lt;=cinta17,alya17=Code1),AND(Y7&lt;&gt;"",rangga18&lt;&gt;"",cinta18&lt;&gt;"",Y7&gt;=rangga18,Y7&lt;=cinta18,alya18=Code1),AND(Y7&lt;&gt;"",rangga19&lt;&gt;"",cinta19&lt;&gt;"",Y7&gt;=rangga19,Y7&lt;=cinta19,alya19=Code1),AND(Y7&lt;&gt;"",rangga20&lt;&gt;"",cinta20&lt;&gt;"",Y7&gt;=rangga20,Y7&lt;=cinta20,alya20=Code1),AND(Y7&lt;&gt;"",rangga21&lt;&gt;"",cinta21&lt;&gt;"",Y7&gt;=rangga21,Y7&lt;=cinta21,alya21=Code1),AND(Y7&lt;&gt;"",rangga22&lt;&gt;"",cinta22&lt;&gt;"",Y7&gt;=rangga22,Y7&lt;=cinta22,alya22=Code1),AND(Y7&lt;&gt;"",rangga23&lt;&gt;"",cinta23&lt;&gt;"",Y7&gt;=rangga23,Y7&lt;=cinta23,alya23=Code1),AND(Y7&lt;&gt;"",rangga24&lt;&gt;"",cinta24&lt;&gt;"",Y7&gt;=rangga24,Y7&lt;=cinta24,alya24=Code1),AND(Y7&lt;&gt;"",rangga25&lt;&gt;"",cinta25&lt;&gt;"",Y7&gt;=rangga25,Y7&lt;=cinta25,alya25=Code1),AND(Y7&lt;&gt;"",rangga26&lt;&gt;"",cinta26&lt;&gt;"",Y7&gt;=rangga26,Y7&lt;=cinta26,alya26=Code1),AND(Y7&lt;&gt;"",rangga27&lt;&gt;"",cinta27&lt;&gt;"",Y7&gt;=rangga27,Y7&lt;=cinta27,alya27=Code1),AND(Y7&lt;&gt;"",rangga28&lt;&gt;"",cinta28&lt;&gt;"",Y7&gt;=rangga28,Y7&lt;=cinta28,alya28=Code1),AND(Y7&lt;&gt;"",rangga29&lt;&gt;"",cinta29&lt;&gt;"",Y7&gt;=rangga29,Y7&lt;=cinta29,alya29=Code1),AND(Y7&lt;&gt;"",rangga30&lt;&gt;"",cinta30&lt;&gt;"",Y7&gt;=rangga30,Y7&lt;=cinta30,alya30=Code1),AND(Y7&lt;&gt;"",rangga31&lt;&gt;"",cinta31&lt;&gt;"",Y7&gt;=rangga31,Y7&lt;=cinta31,alya31=Code1),AND(Y7&lt;&gt;"",rangga32&lt;&gt;"",cinta32&lt;&gt;"",Y7&gt;=rangga32,Y7&lt;=cinta32,alya32=Code1),AND(Y7&lt;&gt;"",rangga33&lt;&gt;"",cinta33&lt;&gt;"",Y7&gt;=rangga33,Y7&lt;=cinta33,alya33=Code1),AND(Y7&lt;&gt;"",rangga34&lt;&gt;"",cinta34&lt;&gt;"",Y7&gt;=rangga34,Y7&lt;=cinta34,alya34=Code1),AND(Y7&lt;&gt;"",rangga35&lt;&gt;"",cinta35&lt;&gt;"",Y7&gt;=rangga35,Y7&lt;=cinta35,alya35=Code1),AND(Y7&lt;&gt;"",rangga36&lt;&gt;"",cinta36&lt;&gt;"",Y7&gt;=rangga36,Y7&lt;=cinta36,alya36=Code1),AND(Y7&lt;&gt;"",rangga37&lt;&gt;"",cinta37&lt;&gt;"",Y7&gt;=rangga37,Y7&lt;=cinta37,alya37=Code1),AND(Y7&lt;&gt;"",rangga38&lt;&gt;"",cinta38&lt;&gt;"",Y7&gt;=rangga38,Y7&lt;=cinta38,alya38=Code1),AND(Y7&lt;&gt;"",rangga39&lt;&gt;"",cinta39&lt;&gt;"",Y7&gt;=rangga39,Y7&lt;=cinta39,alya39=Code1),AND(Y7&lt;&gt;"",rangga40&lt;&gt;"",cinta40&lt;&gt;"",Y7&gt;=rangga40,Y7&lt;=cinta40,alya40=Code1),AND(Y7&lt;&gt;"",rangga41&lt;&gt;"",cinta41&lt;&gt;"",Y7&gt;=rangga41,Y7&lt;=cinta41,alya41=Code1),AND(Y7&lt;&gt;"",rangga42&lt;&gt;"",cinta42&lt;&gt;"",Y7&gt;=rangga42,Y7&lt;=cinta42,alya42=Code1),AND(Y7&lt;&gt;"",rangga43&lt;&gt;"",cinta43&lt;&gt;"",Y7&gt;=rangga43,Y7&lt;=cinta43,alya43=Code1),AND(Y7&lt;&gt;"",rangga44&lt;&gt;"",cinta44&lt;&gt;"",Y7&gt;=rangga44,Y7&lt;=cinta44,alya44=Code1),AND(Y7&lt;&gt;"",rangga45&lt;&gt;"",cinta45&lt;&gt;"",Y7&gt;=rangga45,Y7&lt;=cinta45,alya45=Code1),AND(Y7&lt;&gt;"",rangga46&lt;&gt;"",cinta46&lt;&gt;"",Y7&gt;=rangga46,Y7&lt;=cinta46,alya46=Code1),AND(Y7&lt;&gt;"",rangga47&lt;&gt;"",cinta47&lt;&gt;"",Y7&gt;=rangga47,Y7&lt;=cinta47,alya47=Code1),AND(Y7&lt;&gt;"",rangga48&lt;&gt;"",cinta48&lt;&gt;"",Y7&gt;=rangga48,Y7&lt;=cinta48,alya48=Code1),AND(Y7&lt;&gt;"",rangga49&lt;&gt;"",cinta49&lt;&gt;"",Y7&gt;=rangga49,Y7&lt;=cinta49,alya49=Code1),AND(Y7&lt;&gt;"",rangga50&lt;&gt;"",cinta50&lt;&gt;"",Y7&gt;=rangga50,Y7&lt;=cinta50,alya50=Code1),AND(Y7&lt;&gt;"",rangga51&lt;&gt;"",cinta51&lt;&gt;"",Y7&gt;=rangga51,Y7&lt;=cinta51,alya51=Code1),AND(Y7&lt;&gt;"",rangga52&lt;&gt;"",cinta52&lt;&gt;"",Y7&gt;=rangga52,Y7&lt;=cinta52,alya52=Code1),AND(Y7&lt;&gt;"",rangga53&lt;&gt;"",cinta53&lt;&gt;"",Y7&gt;=rangga53,Y7&lt;=cinta53,alya53=Code1),AND(Y7&lt;&gt;"",rangga54&lt;&gt;"",cinta54&lt;&gt;"",Y7&gt;=rangga54,Y7&lt;=cinta54,alya54=Code1),AND(Y7&lt;&gt;"",rangga55&lt;&gt;"",cinta55&lt;&gt;"",Y7&gt;=rangga55,Y7&lt;=cinta55,alya55=Code1),AND(Y7&lt;&gt;"",rangga56&lt;&gt;"",cinta56&lt;&gt;"",Y7&gt;=rangga56,Y7&lt;=cinta56,alya56=Code1),AND(Y7&lt;&gt;"",rangga57&lt;&gt;"",cinta57&lt;&gt;"",Y7&gt;=rangga57,Y7&lt;=cinta57,alya57=Code1),AND(Y7&lt;&gt;"",rangga58&lt;&gt;"",cinta58&lt;&gt;"",Y7&gt;=rangga58,Y7&lt;=cinta58,alya58=Code1),AND(Y7&lt;&gt;"",rangga59&lt;&gt;"",cinta59&lt;&gt;"",Y7&gt;=rangga59,Y7&lt;=cinta59,alya59=Code1),AND(Y7&lt;&gt;"",rangga60&lt;&gt;"",cinta60&lt;&gt;"",Y7&gt;=rangga60,Y7&lt;=cinta60,alya60=Code1),AND(Y7&lt;&gt;"",rangga61&lt;&gt;"",cinta61&lt;&gt;"",Y7&gt;=rangga61,Y7&lt;=cinta61,alya61=Code1),AND(Y7&lt;&gt;"",rangga62&lt;&gt;"",cinta62&lt;&gt;"",Y7&gt;=rangga62,Y7&lt;=cinta62,alya62=Code1),AND(Y7&lt;&gt;"",rangga63&lt;&gt;"",cinta63&lt;&gt;"",Y7&gt;=rangga63,Y7&lt;=cinta63,alya63=Code1))</formula>
    </cfRule>
  </conditionalFormatting>
  <conditionalFormatting sqref="Y13:BN19">
    <cfRule type="expression" dxfId="6" priority="3">
      <formula>MONTH(Y13)&lt;&gt;$B13</formula>
    </cfRule>
    <cfRule type="expression" dxfId="5" priority="40">
      <formula>OR(AND(Y13&lt;&gt;"",rangga103&lt;&gt;"",cinta103&lt;&gt;"",Y13&gt;=rangga103,Y13&lt;=cinta103,alya103=Code4),AND(Y13&lt;&gt;"",rangga2&lt;&gt;"",cinta2&lt;&gt;"",Y13&gt;=rangga2,Y13&lt;=cinta2,alya2=Code4),AND(Y13&lt;&gt;"",rangga3&lt;&gt;"",cinta3&lt;&gt;"",Y13&gt;=rangga3,Y13&lt;=cinta3,alya3=Code4),AND(Y13&lt;&gt;"",rangga4&lt;&gt;"",cinta4&lt;&gt;"",Y13&gt;=rangga4,Y13&lt;=cinta4,alya4=Code4),AND(Y13&lt;&gt;"",rangga5&lt;&gt;"",cinta5&lt;&gt;"",Y13&gt;=rangga5,Y13&lt;=cinta5,alya5=Code4),AND(Y13&lt;&gt;"",rangga6&lt;&gt;"",cinta6&lt;&gt;"",Y13&gt;=rangga6,Y13&lt;=cinta6,alya6=Code4),AND(Y13&lt;&gt;"",rangga7&lt;&gt;"",cinta7&lt;&gt;"",Y13&gt;=rangga7,Y13&lt;=cinta7,alya7=Code4),AND(Y13&lt;&gt;"",rangga8&lt;&gt;"",cinta8&lt;&gt;"",Y13&gt;=rangga8,Y13&lt;=cinta8,alya8=Code4),AND(Y13&lt;&gt;"",rangga9&lt;&gt;"",cinta9&lt;&gt;"",Y13&gt;=rangga9,Y13&lt;=cinta9,alya9=Code4),AND(Y13&lt;&gt;"",rangga64&lt;&gt;"",cinta64&lt;&gt;"",Y13&gt;=rangga64,Y13&lt;=cinta64,alya64=Code4),AND(Y13&lt;&gt;"",rangga65&lt;&gt;"",cinta65&lt;&gt;"",Y13&gt;=rangga65,Y13&lt;=cinta65,alya65=Code4),AND(Y13&lt;&gt;"",rangga66&lt;&gt;"",cinta66&lt;&gt;"",Y13&gt;=rangga66,Y13&lt;=cinta66,alya66=Code4),AND(Y13&lt;&gt;"",rangga67&lt;&gt;"",cinta67&lt;&gt;"",Y13&gt;=rangga67,Y13&lt;=cinta67,alya67=Code4),AND(Y13&lt;&gt;"",rangga68&lt;&gt;"",cinta68&lt;&gt;"",Y13&gt;=rangga68,Y13&lt;=cinta68,alya68=Code4),AND(Y13&lt;&gt;"",rangga69&lt;&gt;"",cinta69&lt;&gt;"",Y13&gt;=rangga69,Y13&lt;=cinta69,alya69=Code4),AND(Y13&lt;&gt;"",rangga70&lt;&gt;"",cinta70&lt;&gt;"",Y13&gt;=rangga70,Y13&lt;=cinta70,alya70=Code4),AND(Y13&lt;&gt;"",rangga71&lt;&gt;"",cinta71&lt;&gt;"",Y13&gt;=rangga71,Y13&lt;=cinta71,alya71=Code4),AND(Y13&lt;&gt;"",rangga72&lt;&gt;"",cinta72&lt;&gt;"",Y13&gt;=rangga72,Y13&lt;=cinta72,alya72=Code4),AND(Y13&lt;&gt;"",rangga73&lt;&gt;"",cinta73&lt;&gt;"",Y13&gt;=rangga73,Y13&lt;=cinta73,alya73=Code4),AND(Y13&lt;&gt;"",rangga74&lt;&gt;"",cinta74&lt;&gt;"",Y13&gt;=rangga74,Y13&lt;=cinta74,alya74=Code4),AND(Y13&lt;&gt;"",rangga75&lt;&gt;"",cinta75&lt;&gt;"",Y13&gt;=rangga75,Y13&lt;=cinta75,alya75=Code4),AND(Y13&lt;&gt;"",rangga76&lt;&gt;"",cinta76&lt;&gt;"",Y13&gt;=rangga76,Y13&lt;=cinta76,alya76=Code4),AND(Y13&lt;&gt;"",rangga77&lt;&gt;"",cinta77&lt;&gt;"",Y13&gt;=rangga77,Y13&lt;=cinta77,alya77=Code4),AND(Y13&lt;&gt;"",rangga78&lt;&gt;"",cinta78&lt;&gt;"",Y13&gt;=rangga78,Y13&lt;=cinta78,alya78=Code4),AND(Y13&lt;&gt;"",rangga79&lt;&gt;"",cinta79&lt;&gt;"",Y13&gt;=rangga79,Y13&lt;=cinta79,alya79=Code4),AND(Y13&lt;&gt;"",rangga80&lt;&gt;"",cinta80&lt;&gt;"",Y13&gt;=rangga80,Y13&lt;=cinta80,alya80=Code4),AND(Y13&lt;&gt;"",rangga81&lt;&gt;"",cinta81&lt;&gt;"",Y13&gt;=rangga81,Y13&lt;=cinta81,alya81=Code4),AND(Y13&lt;&gt;"",rangga82&lt;&gt;"",cinta82&lt;&gt;"",Y13&gt;=rangga82,Y13&lt;=cinta82,alya82=Code4),AND(Y13&lt;&gt;"",rangga83&lt;&gt;"",cinta83&lt;&gt;"",Y13&gt;=rangga83,Y13&lt;=cinta83,alya83=Code4),AND(Y13&lt;&gt;"",rangga84&lt;&gt;"",cinta84&lt;&gt;"",Y13&gt;=rangga84,Y13&lt;=cinta84,alya84=Code4),AND(Y13&lt;&gt;"",rangga85&lt;&gt;"",cinta85&lt;&gt;"",Y13&gt;=rangga85,Y13&lt;=cinta85,alya85=Code4),AND(Y13&lt;&gt;"",rangga86&lt;&gt;"",cinta86&lt;&gt;"",Y13&gt;=rangga86,Y13&lt;=cinta86,alya86=Code4),AND(Y13&lt;&gt;"",rangga87&lt;&gt;"",cinta87&lt;&gt;"",Y13&gt;=rangga87,Y13&lt;=cinta87,alya87=Code4),AND(Y13&lt;&gt;"",rangga88&lt;&gt;"",cinta88&lt;&gt;"",Y13&gt;=rangga88,Y13&lt;=cinta88,alya88=Code4),AND(Y13&lt;&gt;"",rangga89&lt;&gt;"",cinta89&lt;&gt;"",Y13&gt;=rangga89,Y13&lt;=cinta89,alya89=Code4),AND(Y13&lt;&gt;"",rangga90&lt;&gt;"",cinta90&lt;&gt;"",Y13&gt;=rangga90,Y13&lt;=cinta90,alya90=Code4),AND(Y13&lt;&gt;"",rangga91&lt;&gt;"",cinta91&lt;&gt;"",Y13&gt;=rangga91,Y13&lt;=cinta91,alya91=Code4),AND(Y13&lt;&gt;"",rangga92&lt;&gt;"",cinta92&lt;&gt;"",Y13&gt;=rangga92,Y13&lt;=cinta92,alya92=Code4),AND(Y13&lt;&gt;"",rangga93&lt;&gt;"",cinta93&lt;&gt;"",Y13&gt;=rangga93,Y13&lt;=cinta93,alya93=Code4),AND(Y13&lt;&gt;"",rangga94&lt;&gt;"",cinta94&lt;&gt;"",Y13&gt;=rangga94,Y13&lt;=cinta94,alya94=Code4),AND(Y13&lt;&gt;"",rangga95&lt;&gt;"",cinta95&lt;&gt;"",Y13&gt;=rangga95,Y13&lt;=cinta95,alya95=Code4),AND(Y13&lt;&gt;"",rangga96&lt;&gt;"",cinta96&lt;&gt;"",Y13&gt;=rangga96,Y13&lt;=cinta96,alya96=Code4),AND(Y13&lt;&gt;"",rangga97&lt;&gt;"",cinta97&lt;&gt;"",Y13&gt;=rangga97,Y13&lt;=cinta97,alya97=Code4),AND(Y13&lt;&gt;"",rangga98&lt;&gt;"",cinta98&lt;&gt;"",Y13&gt;=rangga98,Y13&lt;=cinta98,alya98=Code4),AND(Y13&lt;&gt;"",rangga99&lt;&gt;"",cinta99&lt;&gt;"",Y13&gt;=rangga99,Y13&lt;=cinta99,alya99=Code4),AND(Y13&lt;&gt;"",rangga100&lt;&gt;"",cinta100&lt;&gt;"",Y13&gt;=rangga100,Y13&lt;=cinta100,alya100=Code4),AND(Y13&lt;&gt;"",rangga101&lt;&gt;"",cinta101&lt;&gt;"",Y13&gt;=rangga101,Y13&lt;=cinta101,alya101=Code4),AND(Y13&lt;&gt;"",rangga102&lt;&gt;"",cinta102&lt;&gt;"",Y13&gt;=rangga102,Y13&lt;=cinta102,alya102=Code4),AND(Y13&lt;&gt;"",rangga49&lt;&gt;"",cinta49&lt;&gt;"",Y13&gt;=rangga49,Y13&lt;=cinta49,alya49=Code4),AND(Y13&lt;&gt;"",rangga50&lt;&gt;"",cinta50&lt;&gt;"",Y13&gt;=rangga50,Y13&lt;=cinta50,alya50=Code4),AND(Y13&lt;&gt;"",rangga51&lt;&gt;"",cinta51&lt;&gt;"",Y13&gt;=rangga51,Y13&lt;=cinta51,alya51=Code4),AND(Y13&lt;&gt;"",rangga52&lt;&gt;"",cinta52&lt;&gt;"",Y13&gt;=rangga52,Y13&lt;=cinta52,alya52=Code4),AND(Y13&lt;&gt;"",rangga53&lt;&gt;"",cinta53&lt;&gt;"",Y13&gt;=rangga53,Y13&lt;=cinta53,alya53=Code4),AND(Y13&lt;&gt;"",rangga54&lt;&gt;"",cinta54&lt;&gt;"",Y13&gt;=rangga54,Y13&lt;=cinta54,alya54=Code4),AND(Y13&lt;&gt;"",rangga55&lt;&gt;"",cinta55&lt;&gt;"",Y13&gt;=rangga55,Y13&lt;=cinta55,alya55=Code4),AND(Y13&lt;&gt;"",rangga56&lt;&gt;"",cinta56&lt;&gt;"",Y13&gt;=rangga56,Y13&lt;=cinta56,alya56=Code4),AND(Y13&lt;&gt;"",rangga57&lt;&gt;"",cinta57&lt;&gt;"",Y13&gt;=rangga57,Y13&lt;=cinta57,alya57=Code4),AND(Y13&lt;&gt;"",rangga58&lt;&gt;"",cinta58&lt;&gt;"",Y13&gt;=rangga58,Y13&lt;=cinta58,alya58=Code4),AND(Y13&lt;&gt;"",rangga59&lt;&gt;"",cinta59&lt;&gt;"",Y13&gt;=rangga59,Y13&lt;=cinta59,alya59=Code4),AND(Y13&lt;&gt;"",rangga60&lt;&gt;"",cinta60&lt;&gt;"",Y13&gt;=rangga60,Y13&lt;=cinta60,alya60=Code4),AND(Y13&lt;&gt;"",rangga61&lt;&gt;"",cinta61&lt;&gt;"",Y13&gt;=rangga61,Y13&lt;=cinta61,alya61=Code4),AND(Y13&lt;&gt;"",rangga62&lt;&gt;"",cinta62&lt;&gt;"",Y13&gt;=rangga62,Y13&lt;=cinta62,alya62=Code4),AND(Y13&lt;&gt;"",rangga63&lt;&gt;"",cinta63&lt;&gt;"",Y13&gt;=rangga63,Y13&lt;=cinta63,alya63=Code4))</formula>
    </cfRule>
    <cfRule type="expression" dxfId="4" priority="41">
      <formula>OR(AND(Y13&lt;&gt;"",rangga103&lt;&gt;"",cinta103&lt;&gt;"",Y13&gt;=rangga103,Y13&lt;=cinta103,alya103=Code3),AND(Y13&lt;&gt;"",rangga2&lt;&gt;"",cinta2&lt;&gt;"",Y13&gt;=rangga2,Y13&lt;=cinta2,alya2=Code3),AND(Y13&lt;&gt;"",rangga3&lt;&gt;"",cinta3&lt;&gt;"",Y13&gt;=rangga3,Y13&lt;=cinta3,alya3=Code3),AND(Y13&lt;&gt;"",rangga4&lt;&gt;"",cinta4&lt;&gt;"",Y13&gt;=rangga4,Y13&lt;=cinta4,alya4=Code3),AND(Y13&lt;&gt;"",rangga5&lt;&gt;"",cinta5&lt;&gt;"",Y13&gt;=rangga5,Y13&lt;=cinta5,alya5=Code3),AND(Y13&lt;&gt;"",rangga6&lt;&gt;"",cinta6&lt;&gt;"",Y13&gt;=rangga6,Y13&lt;=cinta6,alya6=Code3),AND(Y13&lt;&gt;"",rangga7&lt;&gt;"",cinta7&lt;&gt;"",Y13&gt;=rangga7,Y13&lt;=cinta7,alya7=Code3),AND(Y13&lt;&gt;"",rangga8&lt;&gt;"",cinta8&lt;&gt;"",Y13&gt;=rangga8,Y13&lt;=cinta8,alya8=Code3),AND(Y13&lt;&gt;"",rangga9&lt;&gt;"",cinta9&lt;&gt;"",Y13&gt;=rangga9,Y13&lt;=cinta9,alya9=Code3),AND(Y13&lt;&gt;"",rangga64&lt;&gt;"",cinta64&lt;&gt;"",Y13&gt;=rangga64,Y13&lt;=cinta64,alya64=Code3),AND(Y13&lt;&gt;"",rangga65&lt;&gt;"",cinta65&lt;&gt;"",Y13&gt;=rangga65,Y13&lt;=cinta65,alya65=Code3),AND(Y13&lt;&gt;"",rangga66&lt;&gt;"",cinta66&lt;&gt;"",Y13&gt;=rangga66,Y13&lt;=cinta66,alya66=Code3),AND(Y13&lt;&gt;"",rangga67&lt;&gt;"",cinta67&lt;&gt;"",Y13&gt;=rangga67,Y13&lt;=cinta67,alya67=Code3),AND(Y13&lt;&gt;"",rangga68&lt;&gt;"",cinta68&lt;&gt;"",Y13&gt;=rangga68,Y13&lt;=cinta68,alya68=Code3),AND(Y13&lt;&gt;"",rangga69&lt;&gt;"",cinta69&lt;&gt;"",Y13&gt;=rangga69,Y13&lt;=cinta69,alya69=Code3),AND(Y13&lt;&gt;"",rangga70&lt;&gt;"",cinta70&lt;&gt;"",Y13&gt;=rangga70,Y13&lt;=cinta70,alya70=Code3),AND(Y13&lt;&gt;"",rangga71&lt;&gt;"",cinta71&lt;&gt;"",Y13&gt;=rangga71,Y13&lt;=cinta71,alya71=Code3),AND(Y13&lt;&gt;"",rangga72&lt;&gt;"",cinta72&lt;&gt;"",Y13&gt;=rangga72,Y13&lt;=cinta72,alya72=Code3),AND(Y13&lt;&gt;"",rangga73&lt;&gt;"",cinta73&lt;&gt;"",Y13&gt;=rangga73,Y13&lt;=cinta73,alya73=Code3),AND(Y13&lt;&gt;"",rangga74&lt;&gt;"",cinta74&lt;&gt;"",Y13&gt;=rangga74,Y13&lt;=cinta74,alya74=Code3),AND(Y13&lt;&gt;"",rangga75&lt;&gt;"",cinta75&lt;&gt;"",Y13&gt;=rangga75,Y13&lt;=cinta75,alya75=Code3),AND(Y13&lt;&gt;"",rangga76&lt;&gt;"",cinta76&lt;&gt;"",Y13&gt;=rangga76,Y13&lt;=cinta76,alya76=Code3),AND(Y13&lt;&gt;"",rangga77&lt;&gt;"",cinta77&lt;&gt;"",Y13&gt;=rangga77,Y13&lt;=cinta77,alya77=Code3),AND(Y13&lt;&gt;"",rangga78&lt;&gt;"",cinta78&lt;&gt;"",Y13&gt;=rangga78,Y13&lt;=cinta78,alya78=Code3),AND(Y13&lt;&gt;"",rangga79&lt;&gt;"",cinta79&lt;&gt;"",Y13&gt;=rangga79,Y13&lt;=cinta79,alya79=Code3),AND(Y13&lt;&gt;"",rangga80&lt;&gt;"",cinta80&lt;&gt;"",Y13&gt;=rangga80,Y13&lt;=cinta80,alya80=Code3),AND(Y13&lt;&gt;"",rangga81&lt;&gt;"",cinta81&lt;&gt;"",Y13&gt;=rangga81,Y13&lt;=cinta81,alya81=Code3),AND(Y13&lt;&gt;"",rangga82&lt;&gt;"",cinta82&lt;&gt;"",Y13&gt;=rangga82,Y13&lt;=cinta82,alya82=Code3),AND(Y13&lt;&gt;"",rangga83&lt;&gt;"",cinta83&lt;&gt;"",Y13&gt;=rangga83,Y13&lt;=cinta83,alya83=Code3),AND(Y13&lt;&gt;"",rangga84&lt;&gt;"",cinta84&lt;&gt;"",Y13&gt;=rangga84,Y13&lt;=cinta84,alya84=Code3),AND(Y13&lt;&gt;"",rangga85&lt;&gt;"",cinta85&lt;&gt;"",Y13&gt;=rangga85,Y13&lt;=cinta85,alya85=Code3),AND(Y13&lt;&gt;"",rangga86&lt;&gt;"",cinta86&lt;&gt;"",Y13&gt;=rangga86,Y13&lt;=cinta86,alya86=Code3),AND(Y13&lt;&gt;"",rangga87&lt;&gt;"",cinta87&lt;&gt;"",Y13&gt;=rangga87,Y13&lt;=cinta87,alya87=Code3),AND(Y13&lt;&gt;"",rangga88&lt;&gt;"",cinta88&lt;&gt;"",Y13&gt;=rangga88,Y13&lt;=cinta88,alya88=Code3),AND(Y13&lt;&gt;"",rangga89&lt;&gt;"",cinta89&lt;&gt;"",Y13&gt;=rangga89,Y13&lt;=cinta89,alya89=Code3),AND(Y13&lt;&gt;"",rangga90&lt;&gt;"",cinta90&lt;&gt;"",Y13&gt;=rangga90,Y13&lt;=cinta90,alya90=Code3),AND(Y13&lt;&gt;"",rangga91&lt;&gt;"",cinta91&lt;&gt;"",Y13&gt;=rangga91,Y13&lt;=cinta91,alya91=Code3),AND(Y13&lt;&gt;"",rangga92&lt;&gt;"",cinta92&lt;&gt;"",Y13&gt;=rangga92,Y13&lt;=cinta92,alya92=Code3),AND(Y13&lt;&gt;"",rangga93&lt;&gt;"",cinta93&lt;&gt;"",Y13&gt;=rangga93,Y13&lt;=cinta93,alya93=Code3),AND(Y13&lt;&gt;"",rangga94&lt;&gt;"",cinta94&lt;&gt;"",Y13&gt;=rangga94,Y13&lt;=cinta94,alya94=Code3),AND(Y13&lt;&gt;"",rangga95&lt;&gt;"",cinta95&lt;&gt;"",Y13&gt;=rangga95,Y13&lt;=cinta95,alya95=Code3),AND(Y13&lt;&gt;"",rangga96&lt;&gt;"",cinta96&lt;&gt;"",Y13&gt;=rangga96,Y13&lt;=cinta96,alya96=Code3),AND(Y13&lt;&gt;"",rangga97&lt;&gt;"",cinta97&lt;&gt;"",Y13&gt;=rangga97,Y13&lt;=cinta97,alya97=Code3),AND(Y13&lt;&gt;"",rangga98&lt;&gt;"",cinta98&lt;&gt;"",Y13&gt;=rangga98,Y13&lt;=cinta98,alya98=Code3),AND(Y13&lt;&gt;"",rangga99&lt;&gt;"",cinta99&lt;&gt;"",Y13&gt;=rangga99,Y13&lt;=cinta99,alya99=Code3),AND(Y13&lt;&gt;"",rangga100&lt;&gt;"",cinta100&lt;&gt;"",Y13&gt;=rangga100,Y13&lt;=cinta100,alya100=Code3),AND(Y13&lt;&gt;"",rangga101&lt;&gt;"",cinta101&lt;&gt;"",Y13&gt;=rangga101,Y13&lt;=cinta101,alya101=Code3),AND(Y13&lt;&gt;"",rangga102&lt;&gt;"",cinta102&lt;&gt;"",Y13&gt;=rangga102,Y13&lt;=cinta102,alya102=Code3),AND(Y13&lt;&gt;"",rangga49&lt;&gt;"",cinta49&lt;&gt;"",Y13&gt;=rangga49,Y13&lt;=cinta49,alya49=Code3),AND(Y13&lt;&gt;"",rangga50&lt;&gt;"",cinta50&lt;&gt;"",Y13&gt;=rangga50,Y13&lt;=cinta50,alya50=Code3),AND(Y13&lt;&gt;"",rangga51&lt;&gt;"",cinta51&lt;&gt;"",Y13&gt;=rangga51,Y13&lt;=cinta51,alya51=Code3),AND(Y13&lt;&gt;"",rangga52&lt;&gt;"",cinta52&lt;&gt;"",Y13&gt;=rangga52,Y13&lt;=cinta52,alya52=Code3),AND(Y13&lt;&gt;"",rangga53&lt;&gt;"",cinta53&lt;&gt;"",Y13&gt;=rangga53,Y13&lt;=cinta53,alya53=Code3),AND(Y13&lt;&gt;"",rangga54&lt;&gt;"",cinta54&lt;&gt;"",Y13&gt;=rangga54,Y13&lt;=cinta54,alya54=Code3),AND(Y13&lt;&gt;"",rangga55&lt;&gt;"",cinta55&lt;&gt;"",Y13&gt;=rangga55,Y13&lt;=cinta55,alya55=Code3),AND(Y13&lt;&gt;"",rangga56&lt;&gt;"",cinta56&lt;&gt;"",Y13&gt;=rangga56,Y13&lt;=cinta56,alya56=Code3),AND(Y13&lt;&gt;"",rangga57&lt;&gt;"",cinta57&lt;&gt;"",Y13&gt;=rangga57,Y13&lt;=cinta57,alya57=Code3),AND(Y13&lt;&gt;"",rangga58&lt;&gt;"",cinta58&lt;&gt;"",Y13&gt;=rangga58,Y13&lt;=cinta58,alya58=Code3),AND(Y13&lt;&gt;"",rangga59&lt;&gt;"",cinta59&lt;&gt;"",Y13&gt;=rangga59,Y13&lt;=cinta59,alya59=Code3),AND(Y13&lt;&gt;"",rangga60&lt;&gt;"",cinta60&lt;&gt;"",Y13&gt;=rangga60,Y13&lt;=cinta60,alya60=Code3),AND(Y13&lt;&gt;"",rangga61&lt;&gt;"",cinta61&lt;&gt;"",Y13&gt;=rangga61,Y13&lt;=cinta61,alya61=Code3),AND(Y13&lt;&gt;"",rangga62&lt;&gt;"",cinta62&lt;&gt;"",Y13&gt;=rangga62,Y13&lt;=cinta62,alya62=Code3),AND(Y13&lt;&gt;"",rangga63&lt;&gt;"",cinta63&lt;&gt;"",Y13&gt;=rangga63,Y13&lt;=cinta63,alya63=Code3))</formula>
    </cfRule>
    <cfRule type="expression" dxfId="3" priority="42">
      <formula>OR(AND(Y13&lt;&gt;"",rangga103&lt;&gt;"",cinta103&lt;&gt;"",Y13&gt;=rangga103,Y13&lt;=cinta103,alya103=Code2),AND(Y13&lt;&gt;"",rangga2&lt;&gt;"",cinta2&lt;&gt;"",Y13&gt;=rangga2,Y13&lt;=cinta2,alya2=Code2),AND(Y13&lt;&gt;"",rangga3&lt;&gt;"",cinta3&lt;&gt;"",Y13&gt;=rangga3,Y13&lt;=cinta3,alya3=Code2),AND(Y13&lt;&gt;"",rangga4&lt;&gt;"",cinta4&lt;&gt;"",Y13&gt;=rangga4,Y13&lt;=cinta4,alya4=Code2),AND(Y13&lt;&gt;"",rangga5&lt;&gt;"",cinta5&lt;&gt;"",Y13&gt;=rangga5,Y13&lt;=cinta5,alya5=Code2),AND(Y13&lt;&gt;"",rangga6&lt;&gt;"",cinta6&lt;&gt;"",Y13&gt;=rangga6,Y13&lt;=cinta6,alya6=Code2),AND(Y13&lt;&gt;"",rangga7&lt;&gt;"",cinta7&lt;&gt;"",Y13&gt;=rangga7,Y13&lt;=cinta7,alya7=Code2),AND(Y13&lt;&gt;"",rangga8&lt;&gt;"",cinta8&lt;&gt;"",Y13&gt;=rangga8,Y13&lt;=cinta8,alya8=Code2),AND(Y13&lt;&gt;"",rangga9&lt;&gt;"",cinta9&lt;&gt;"",Y13&gt;=rangga9,Y13&lt;=cinta9,alya9=Code2),AND(Y13&lt;&gt;"",rangga64&lt;&gt;"",cinta64&lt;&gt;"",Y13&gt;=rangga64,Y13&lt;=cinta64,alya64=Code2),AND(Y13&lt;&gt;"",rangga65&lt;&gt;"",cinta65&lt;&gt;"",Y13&gt;=rangga65,Y13&lt;=cinta65,alya65=Code2),AND(Y13&lt;&gt;"",rangga66&lt;&gt;"",cinta66&lt;&gt;"",Y13&gt;=rangga66,Y13&lt;=cinta66,alya66=Code2),AND(Y13&lt;&gt;"",rangga67&lt;&gt;"",cinta67&lt;&gt;"",Y13&gt;=rangga67,Y13&lt;=cinta67,alya67=Code2),AND(Y13&lt;&gt;"",rangga68&lt;&gt;"",cinta68&lt;&gt;"",Y13&gt;=rangga68,Y13&lt;=cinta68,alya68=Code2),AND(Y13&lt;&gt;"",rangga69&lt;&gt;"",cinta69&lt;&gt;"",Y13&gt;=rangga69,Y13&lt;=cinta69,alya69=Code2),AND(Y13&lt;&gt;"",rangga70&lt;&gt;"",cinta70&lt;&gt;"",Y13&gt;=rangga70,Y13&lt;=cinta70,alya70=Code2),AND(Y13&lt;&gt;"",rangga71&lt;&gt;"",cinta71&lt;&gt;"",Y13&gt;=rangga71,Y13&lt;=cinta71,alya71=Code2),AND(Y13&lt;&gt;"",rangga72&lt;&gt;"",cinta72&lt;&gt;"",Y13&gt;=rangga72,Y13&lt;=cinta72,alya72=Code2),AND(Y13&lt;&gt;"",rangga73&lt;&gt;"",cinta73&lt;&gt;"",Y13&gt;=rangga73,Y13&lt;=cinta73,alya73=Code2),AND(Y13&lt;&gt;"",rangga74&lt;&gt;"",cinta74&lt;&gt;"",Y13&gt;=rangga74,Y13&lt;=cinta74,alya74=Code2),AND(Y13&lt;&gt;"",rangga75&lt;&gt;"",cinta75&lt;&gt;"",Y13&gt;=rangga75,Y13&lt;=cinta75,alya75=Code2),AND(Y13&lt;&gt;"",rangga76&lt;&gt;"",cinta76&lt;&gt;"",Y13&gt;=rangga76,Y13&lt;=cinta76,alya76=Code2),AND(Y13&lt;&gt;"",rangga77&lt;&gt;"",cinta77&lt;&gt;"",Y13&gt;=rangga77,Y13&lt;=cinta77,alya77=Code2),AND(Y13&lt;&gt;"",rangga78&lt;&gt;"",cinta78&lt;&gt;"",Y13&gt;=rangga78,Y13&lt;=cinta78,alya78=Code2),AND(Y13&lt;&gt;"",rangga79&lt;&gt;"",cinta79&lt;&gt;"",Y13&gt;=rangga79,Y13&lt;=cinta79,alya79=Code2),AND(Y13&lt;&gt;"",rangga80&lt;&gt;"",cinta80&lt;&gt;"",Y13&gt;=rangga80,Y13&lt;=cinta80,alya80=Code2),AND(Y13&lt;&gt;"",rangga81&lt;&gt;"",cinta81&lt;&gt;"",Y13&gt;=rangga81,Y13&lt;=cinta81,alya81=Code2),AND(Y13&lt;&gt;"",rangga82&lt;&gt;"",cinta82&lt;&gt;"",Y13&gt;=rangga82,Y13&lt;=cinta82,alya82=Code2),AND(Y13&lt;&gt;"",rangga83&lt;&gt;"",cinta83&lt;&gt;"",Y13&gt;=rangga83,Y13&lt;=cinta83,alya83=Code2),AND(Y13&lt;&gt;"",rangga84&lt;&gt;"",cinta84&lt;&gt;"",Y13&gt;=rangga84,Y13&lt;=cinta84,alya84=Code2),AND(Y13&lt;&gt;"",rangga85&lt;&gt;"",cinta85&lt;&gt;"",Y13&gt;=rangga85,Y13&lt;=cinta85,alya85=Code2),AND(Y13&lt;&gt;"",rangga86&lt;&gt;"",cinta86&lt;&gt;"",Y13&gt;=rangga86,Y13&lt;=cinta86,alya86=Code2),AND(Y13&lt;&gt;"",rangga87&lt;&gt;"",cinta87&lt;&gt;"",Y13&gt;=rangga87,Y13&lt;=cinta87,alya87=Code2),AND(Y13&lt;&gt;"",rangga88&lt;&gt;"",cinta88&lt;&gt;"",Y13&gt;=rangga88,Y13&lt;=cinta88,alya88=Code2),AND(Y13&lt;&gt;"",rangga89&lt;&gt;"",cinta89&lt;&gt;"",Y13&gt;=rangga89,Y13&lt;=cinta89,alya89=Code2),AND(Y13&lt;&gt;"",rangga90&lt;&gt;"",cinta90&lt;&gt;"",Y13&gt;=rangga90,Y13&lt;=cinta90,alya90=Code2),AND(Y13&lt;&gt;"",rangga91&lt;&gt;"",cinta91&lt;&gt;"",Y13&gt;=rangga91,Y13&lt;=cinta91,alya91=Code2),AND(Y13&lt;&gt;"",rangga92&lt;&gt;"",cinta92&lt;&gt;"",Y13&gt;=rangga92,Y13&lt;=cinta92,alya92=Code2),AND(Y13&lt;&gt;"",rangga93&lt;&gt;"",cinta93&lt;&gt;"",Y13&gt;=rangga93,Y13&lt;=cinta93,alya93=Code2),AND(Y13&lt;&gt;"",rangga94&lt;&gt;"",cinta94&lt;&gt;"",Y13&gt;=rangga94,Y13&lt;=cinta94,alya94=Code2),AND(Y13&lt;&gt;"",rangga95&lt;&gt;"",cinta95&lt;&gt;"",Y13&gt;=rangga95,Y13&lt;=cinta95,alya95=Code2),AND(Y13&lt;&gt;"",rangga96&lt;&gt;"",cinta96&lt;&gt;"",Y13&gt;=rangga96,Y13&lt;=cinta96,alya96=Code2),AND(Y13&lt;&gt;"",rangga97&lt;&gt;"",cinta97&lt;&gt;"",Y13&gt;=rangga97,Y13&lt;=cinta97,alya97=Code2),AND(Y13&lt;&gt;"",rangga98&lt;&gt;"",cinta98&lt;&gt;"",Y13&gt;=rangga98,Y13&lt;=cinta98,alya98=Code2),AND(Y13&lt;&gt;"",rangga99&lt;&gt;"",cinta99&lt;&gt;"",Y13&gt;=rangga99,Y13&lt;=cinta99,alya99=Code2),AND(Y13&lt;&gt;"",rangga100&lt;&gt;"",cinta100&lt;&gt;"",Y13&gt;=rangga100,Y13&lt;=cinta100,alya100=Code2),AND(Y13&lt;&gt;"",rangga101&lt;&gt;"",cinta101&lt;&gt;"",Y13&gt;=rangga101,Y13&lt;=cinta101,alya101=Code2),AND(Y13&lt;&gt;"",rangga102&lt;&gt;"",cinta102&lt;&gt;"",Y13&gt;=rangga102,Y13&lt;=cinta102,alya102=Code2),AND(Y13&lt;&gt;"",rangga49&lt;&gt;"",cinta49&lt;&gt;"",Y13&gt;=rangga49,Y13&lt;=cinta49,alya49=Code2),AND(Y13&lt;&gt;"",rangga50&lt;&gt;"",cinta50&lt;&gt;"",Y13&gt;=rangga50,Y13&lt;=cinta50,alya50=Code2),AND(Y13&lt;&gt;"",rangga51&lt;&gt;"",cinta51&lt;&gt;"",Y13&gt;=rangga51,Y13&lt;=cinta51,alya51=Code2),AND(Y13&lt;&gt;"",rangga52&lt;&gt;"",cinta52&lt;&gt;"",Y13&gt;=rangga52,Y13&lt;=cinta52,alya52=Code2),AND(Y13&lt;&gt;"",rangga53&lt;&gt;"",cinta53&lt;&gt;"",Y13&gt;=rangga53,Y13&lt;=cinta53,alya53=Code2),AND(Y13&lt;&gt;"",rangga54&lt;&gt;"",cinta54&lt;&gt;"",Y13&gt;=rangga54,Y13&lt;=cinta54,alya54=Code2),AND(Y13&lt;&gt;"",rangga55&lt;&gt;"",cinta55&lt;&gt;"",Y13&gt;=rangga55,Y13&lt;=cinta55,alya55=Code2),AND(Y13&lt;&gt;"",rangga56&lt;&gt;"",cinta56&lt;&gt;"",Y13&gt;=rangga56,Y13&lt;=cinta56,alya56=Code2),AND(Y13&lt;&gt;"",rangga57&lt;&gt;"",cinta57&lt;&gt;"",Y13&gt;=rangga57,Y13&lt;=cinta57,alya57=Code2),AND(Y13&lt;&gt;"",rangga58&lt;&gt;"",cinta58&lt;&gt;"",Y13&gt;=rangga58,Y13&lt;=cinta58,alya58=Code2),AND(Y13&lt;&gt;"",rangga59&lt;&gt;"",cinta59&lt;&gt;"",Y13&gt;=rangga59,Y13&lt;=cinta59,alya59=Code2),AND(Y13&lt;&gt;"",rangga60&lt;&gt;"",cinta60&lt;&gt;"",Y13&gt;=rangga60,Y13&lt;=cinta60,alya60=Code2),AND(Y13&lt;&gt;"",rangga61&lt;&gt;"",cinta61&lt;&gt;"",Y13&gt;=rangga61,Y13&lt;=cinta61,alya61=Code2),AND(Y13&lt;&gt;"",rangga62&lt;&gt;"",cinta62&lt;&gt;"",Y13&gt;=rangga62,Y13&lt;=cinta62,alya62=Code2),AND(Y13&lt;&gt;"",rangga63&lt;&gt;"",cinta63&lt;&gt;"",Y13&gt;=rangga63,Y13&lt;=cinta63,alya63=Code2))</formula>
    </cfRule>
    <cfRule type="expression" dxfId="2" priority="43">
      <formula>OR(AND(Y13&lt;&gt;"",rangga103&lt;&gt;"",cinta103&lt;&gt;"",Y13&gt;=rangga103,Y13&lt;=cinta103,alya103=Code1),AND(Y13&lt;&gt;"",rangga2&lt;&gt;"",cinta2&lt;&gt;"",Y13&gt;=rangga2,Y13&lt;=cinta2,alya2=Code1),AND(Y13&lt;&gt;"",rangga3&lt;&gt;"",cinta3&lt;&gt;"",Y13&gt;=rangga3,Y13&lt;=cinta3,alya3=Code1),AND(Y13&lt;&gt;"",rangga4&lt;&gt;"",cinta4&lt;&gt;"",Y13&gt;=rangga4,Y13&lt;=cinta4,alya4=Code1),AND(Y13&lt;&gt;"",rangga5&lt;&gt;"",cinta5&lt;&gt;"",Y13&gt;=rangga5,Y13&lt;=cinta5,alya5=Code1),AND(Y13&lt;&gt;"",rangga6&lt;&gt;"",cinta6&lt;&gt;"",Y13&gt;=rangga6,Y13&lt;=cinta6,alya6=Code1),AND(Y13&lt;&gt;"",rangga7&lt;&gt;"",cinta7&lt;&gt;"",Y13&gt;=rangga7,Y13&lt;=cinta7,alya7=Code1),AND(Y13&lt;&gt;"",rangga8&lt;&gt;"",cinta8&lt;&gt;"",Y13&gt;=rangga8,Y13&lt;=cinta8,alya8=Code1),AND(Y13&lt;&gt;"",rangga9&lt;&gt;"",cinta9&lt;&gt;"",Y13&gt;=rangga9,Y13&lt;=cinta9,alya9=Code1),AND(Y13&lt;&gt;"",rangga64&lt;&gt;"",cinta64&lt;&gt;"",Y13&gt;=rangga64,Y13&lt;=cinta64,alya64=Code1),AND(Y13&lt;&gt;"",rangga65&lt;&gt;"",cinta65&lt;&gt;"",Y13&gt;=rangga65,Y13&lt;=cinta65,alya65=Code1),AND(Y13&lt;&gt;"",rangga66&lt;&gt;"",cinta66&lt;&gt;"",Y13&gt;=rangga66,Y13&lt;=cinta66,alya66=Code1),AND(Y13&lt;&gt;"",rangga67&lt;&gt;"",cinta67&lt;&gt;"",Y13&gt;=rangga67,Y13&lt;=cinta67,alya67=Code1),AND(Y13&lt;&gt;"",rangga68&lt;&gt;"",cinta68&lt;&gt;"",Y13&gt;=rangga68,Y13&lt;=cinta68,alya68=Code1),AND(Y13&lt;&gt;"",rangga69&lt;&gt;"",cinta69&lt;&gt;"",Y13&gt;=rangga69,Y13&lt;=cinta69,alya69=Code1),AND(Y13&lt;&gt;"",rangga70&lt;&gt;"",cinta70&lt;&gt;"",Y13&gt;=rangga70,Y13&lt;=cinta70,alya70=Code1),AND(Y13&lt;&gt;"",rangga71&lt;&gt;"",cinta71&lt;&gt;"",Y13&gt;=rangga71,Y13&lt;=cinta71,alya71=Code1),AND(Y13&lt;&gt;"",rangga72&lt;&gt;"",cinta72&lt;&gt;"",Y13&gt;=rangga72,Y13&lt;=cinta72,alya72=Code1),AND(Y13&lt;&gt;"",rangga73&lt;&gt;"",cinta73&lt;&gt;"",Y13&gt;=rangga73,Y13&lt;=cinta73,alya73=Code1),AND(Y13&lt;&gt;"",rangga74&lt;&gt;"",cinta74&lt;&gt;"",Y13&gt;=rangga74,Y13&lt;=cinta74,alya74=Code1),AND(Y13&lt;&gt;"",rangga75&lt;&gt;"",cinta75&lt;&gt;"",Y13&gt;=rangga75,Y13&lt;=cinta75,alya75=Code1),AND(Y13&lt;&gt;"",rangga76&lt;&gt;"",cinta76&lt;&gt;"",Y13&gt;=rangga76,Y13&lt;=cinta76,alya76=Code1),AND(Y13&lt;&gt;"",rangga77&lt;&gt;"",cinta77&lt;&gt;"",Y13&gt;=rangga77,Y13&lt;=cinta77,alya77=Code1),AND(Y13&lt;&gt;"",rangga78&lt;&gt;"",cinta78&lt;&gt;"",Y13&gt;=rangga78,Y13&lt;=cinta78,alya78=Code1),AND(Y13&lt;&gt;"",rangga79&lt;&gt;"",cinta79&lt;&gt;"",Y13&gt;=rangga79,Y13&lt;=cinta79,alya79=Code1),AND(Y13&lt;&gt;"",rangga80&lt;&gt;"",cinta80&lt;&gt;"",Y13&gt;=rangga80,Y13&lt;=cinta80,alya80=Code1),AND(Y13&lt;&gt;"",rangga81&lt;&gt;"",cinta81&lt;&gt;"",Y13&gt;=rangga81,Y13&lt;=cinta81,alya81=Code1),AND(Y13&lt;&gt;"",rangga82&lt;&gt;"",cinta82&lt;&gt;"",Y13&gt;=rangga82,Y13&lt;=cinta82,alya82=Code1),AND(Y13&lt;&gt;"",rangga83&lt;&gt;"",cinta83&lt;&gt;"",Y13&gt;=rangga83,Y13&lt;=cinta83,alya83=Code1),AND(Y13&lt;&gt;"",rangga84&lt;&gt;"",cinta84&lt;&gt;"",Y13&gt;=rangga84,Y13&lt;=cinta84,alya84=Code1),AND(Y13&lt;&gt;"",rangga85&lt;&gt;"",cinta85&lt;&gt;"",Y13&gt;=rangga85,Y13&lt;=cinta85,alya85=Code1),AND(Y13&lt;&gt;"",rangga86&lt;&gt;"",cinta86&lt;&gt;"",Y13&gt;=rangga86,Y13&lt;=cinta86,alya86=Code1),AND(Y13&lt;&gt;"",rangga87&lt;&gt;"",cinta87&lt;&gt;"",Y13&gt;=rangga87,Y13&lt;=cinta87,alya87=Code1),AND(Y13&lt;&gt;"",rangga88&lt;&gt;"",cinta88&lt;&gt;"",Y13&gt;=rangga88,Y13&lt;=cinta88,alya88=Code1),AND(Y13&lt;&gt;"",rangga89&lt;&gt;"",cinta89&lt;&gt;"",Y13&gt;=rangga89,Y13&lt;=cinta89,alya89=Code1),AND(Y13&lt;&gt;"",rangga90&lt;&gt;"",cinta90&lt;&gt;"",Y13&gt;=rangga90,Y13&lt;=cinta90,alya90=Code1),AND(Y13&lt;&gt;"",rangga91&lt;&gt;"",cinta91&lt;&gt;"",Y13&gt;=rangga91,Y13&lt;=cinta91,alya91=Code1),AND(Y13&lt;&gt;"",rangga92&lt;&gt;"",cinta92&lt;&gt;"",Y13&gt;=rangga92,Y13&lt;=cinta92,alya92=Code1),AND(Y13&lt;&gt;"",rangga93&lt;&gt;"",cinta93&lt;&gt;"",Y13&gt;=rangga93,Y13&lt;=cinta93,alya93=Code1),AND(Y13&lt;&gt;"",rangga94&lt;&gt;"",cinta94&lt;&gt;"",Y13&gt;=rangga94,Y13&lt;=cinta94,alya94=Code1),AND(Y13&lt;&gt;"",rangga95&lt;&gt;"",cinta95&lt;&gt;"",Y13&gt;=rangga95,Y13&lt;=cinta95,alya95=Code1),AND(Y13&lt;&gt;"",rangga96&lt;&gt;"",cinta96&lt;&gt;"",Y13&gt;=rangga96,Y13&lt;=cinta96,alya96=Code1),AND(Y13&lt;&gt;"",rangga97&lt;&gt;"",cinta97&lt;&gt;"",Y13&gt;=rangga97,Y13&lt;=cinta97,alya97=Code1),AND(Y13&lt;&gt;"",rangga98&lt;&gt;"",cinta98&lt;&gt;"",Y13&gt;=rangga98,Y13&lt;=cinta98,alya98=Code1),AND(Y13&lt;&gt;"",rangga99&lt;&gt;"",cinta99&lt;&gt;"",Y13&gt;=rangga99,Y13&lt;=cinta99,alya99=Code1),AND(Y13&lt;&gt;"",rangga100&lt;&gt;"",cinta100&lt;&gt;"",Y13&gt;=rangga100,Y13&lt;=cinta100,alya100=Code1),AND(Y13&lt;&gt;"",rangga101&lt;&gt;"",cinta101&lt;&gt;"",Y13&gt;=rangga101,Y13&lt;=cinta101,alya101=Code1),AND(Y13&lt;&gt;"",rangga102&lt;&gt;"",cinta102&lt;&gt;"",Y13&gt;=rangga102,Y13&lt;=cinta102,alya102=Code1),AND(Y13&lt;&gt;"",rangga49&lt;&gt;"",cinta49&lt;&gt;"",Y13&gt;=rangga49,Y13&lt;=cinta49,alya49=Code1),AND(Y13&lt;&gt;"",rangga50&lt;&gt;"",cinta50&lt;&gt;"",Y13&gt;=rangga50,Y13&lt;=cinta50,alya50=Code1),AND(Y13&lt;&gt;"",rangga51&lt;&gt;"",cinta51&lt;&gt;"",Y13&gt;=rangga51,Y13&lt;=cinta51,alya51=Code1),AND(Y13&lt;&gt;"",rangga52&lt;&gt;"",cinta52&lt;&gt;"",Y13&gt;=rangga52,Y13&lt;=cinta52,alya52=Code1),AND(Y13&lt;&gt;"",rangga53&lt;&gt;"",cinta53&lt;&gt;"",Y13&gt;=rangga53,Y13&lt;=cinta53,alya53=Code1),AND(Y13&lt;&gt;"",rangga54&lt;&gt;"",cinta54&lt;&gt;"",Y13&gt;=rangga54,Y13&lt;=cinta54,alya54=Code1),AND(Y13&lt;&gt;"",rangga55&lt;&gt;"",cinta55&lt;&gt;"",Y13&gt;=rangga55,Y13&lt;=cinta55,alya55=Code1),AND(Y13&lt;&gt;"",rangga56&lt;&gt;"",cinta56&lt;&gt;"",Y13&gt;=rangga56,Y13&lt;=cinta56,alya56=Code1),AND(Y13&lt;&gt;"",rangga57&lt;&gt;"",cinta57&lt;&gt;"",Y13&gt;=rangga57,Y13&lt;=cinta57,alya57=Code1),AND(Y13&lt;&gt;"",rangga58&lt;&gt;"",cinta58&lt;&gt;"",Y13&gt;=rangga58,Y13&lt;=cinta58,alya58=Code1),AND(Y13&lt;&gt;"",rangga59&lt;&gt;"",cinta59&lt;&gt;"",Y13&gt;=rangga59,Y13&lt;=cinta59,alya59=Code1),AND(Y13&lt;&gt;"",rangga60&lt;&gt;"",cinta60&lt;&gt;"",Y13&gt;=rangga60,Y13&lt;=cinta60,alya60=Code1),AND(Y13&lt;&gt;"",rangga61&lt;&gt;"",cinta61&lt;&gt;"",Y13&gt;=rangga61,Y13&lt;=cinta61,alya61=Code1),AND(Y13&lt;&gt;"",rangga62&lt;&gt;"",cinta62&lt;&gt;"",Y13&gt;=rangga62,Y13&lt;=cinta62,alya62=Code1),AND(Y13&lt;&gt;"",rangga63&lt;&gt;"",cinta63&lt;&gt;"",Y13&gt;=rangga63,Y13&lt;=cinta63,alya63=Code1))</formula>
    </cfRule>
  </conditionalFormatting>
  <conditionalFormatting sqref="S19:BN19">
    <cfRule type="expression" dxfId="1" priority="2">
      <formula>NoMonth=12</formula>
    </cfRule>
  </conditionalFormatting>
  <conditionalFormatting sqref="BF31:BN39">
    <cfRule type="expression" dxfId="0" priority="1">
      <formula>NoMonth=12</formula>
    </cfRule>
  </conditionalFormatting>
  <dataValidations disablePrompts="1" count="4">
    <dataValidation type="list" allowBlank="1" showInputMessage="1" showErrorMessage="1" sqref="BS15:BS16">
      <formula1>"Yes,No"</formula1>
    </dataValidation>
    <dataValidation type="list" allowBlank="1" showInputMessage="1" showErrorMessage="1" sqref="BS18">
      <formula1>"July,August,September"</formula1>
    </dataValidation>
    <dataValidation type="list" allowBlank="1" showInputMessage="1" showErrorMessage="1" sqref="BS19">
      <formula1>"12,13"</formula1>
    </dataValidation>
    <dataValidation type="list" allowBlank="1" showInputMessage="1" showErrorMessage="1" sqref="BS20">
      <formula1>"Sunday,Monday"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346</vt:i4>
      </vt:variant>
    </vt:vector>
  </HeadingPairs>
  <TitlesOfParts>
    <vt:vector size="347" baseType="lpstr">
      <vt:lpstr>Calendar</vt:lpstr>
      <vt:lpstr>alya1</vt:lpstr>
      <vt:lpstr>alya10</vt:lpstr>
      <vt:lpstr>alya100</vt:lpstr>
      <vt:lpstr>alya101</vt:lpstr>
      <vt:lpstr>alya102</vt:lpstr>
      <vt:lpstr>alya103</vt:lpstr>
      <vt:lpstr>alya104</vt:lpstr>
      <vt:lpstr>alya11</vt:lpstr>
      <vt:lpstr>alya12</vt:lpstr>
      <vt:lpstr>alya13</vt:lpstr>
      <vt:lpstr>alya14</vt:lpstr>
      <vt:lpstr>alya15</vt:lpstr>
      <vt:lpstr>alya16</vt:lpstr>
      <vt:lpstr>alya17</vt:lpstr>
      <vt:lpstr>alya18</vt:lpstr>
      <vt:lpstr>alya19</vt:lpstr>
      <vt:lpstr>alya2</vt:lpstr>
      <vt:lpstr>alya20</vt:lpstr>
      <vt:lpstr>alya21</vt:lpstr>
      <vt:lpstr>alya22</vt:lpstr>
      <vt:lpstr>alya23</vt:lpstr>
      <vt:lpstr>alya24</vt:lpstr>
      <vt:lpstr>alya25</vt:lpstr>
      <vt:lpstr>alya26</vt:lpstr>
      <vt:lpstr>alya27</vt:lpstr>
      <vt:lpstr>alya28</vt:lpstr>
      <vt:lpstr>alya29</vt:lpstr>
      <vt:lpstr>alya3</vt:lpstr>
      <vt:lpstr>alya30</vt:lpstr>
      <vt:lpstr>alya31</vt:lpstr>
      <vt:lpstr>alya32</vt:lpstr>
      <vt:lpstr>alya33</vt:lpstr>
      <vt:lpstr>alya34</vt:lpstr>
      <vt:lpstr>alya35</vt:lpstr>
      <vt:lpstr>alya36</vt:lpstr>
      <vt:lpstr>alya37</vt:lpstr>
      <vt:lpstr>alya38</vt:lpstr>
      <vt:lpstr>alya39</vt:lpstr>
      <vt:lpstr>alya4</vt:lpstr>
      <vt:lpstr>alya40</vt:lpstr>
      <vt:lpstr>alya41</vt:lpstr>
      <vt:lpstr>alya42</vt:lpstr>
      <vt:lpstr>alya43</vt:lpstr>
      <vt:lpstr>alya44</vt:lpstr>
      <vt:lpstr>alya45</vt:lpstr>
      <vt:lpstr>alya46</vt:lpstr>
      <vt:lpstr>alya47</vt:lpstr>
      <vt:lpstr>alya48</vt:lpstr>
      <vt:lpstr>alya49</vt:lpstr>
      <vt:lpstr>alya5</vt:lpstr>
      <vt:lpstr>alya50</vt:lpstr>
      <vt:lpstr>alya51</vt:lpstr>
      <vt:lpstr>alya52</vt:lpstr>
      <vt:lpstr>alya53</vt:lpstr>
      <vt:lpstr>alya54</vt:lpstr>
      <vt:lpstr>alya55</vt:lpstr>
      <vt:lpstr>alya56</vt:lpstr>
      <vt:lpstr>alya57</vt:lpstr>
      <vt:lpstr>alya58</vt:lpstr>
      <vt:lpstr>alya59</vt:lpstr>
      <vt:lpstr>alya6</vt:lpstr>
      <vt:lpstr>alya60</vt:lpstr>
      <vt:lpstr>alya61</vt:lpstr>
      <vt:lpstr>alya62</vt:lpstr>
      <vt:lpstr>alya63</vt:lpstr>
      <vt:lpstr>alya64</vt:lpstr>
      <vt:lpstr>alya65</vt:lpstr>
      <vt:lpstr>alya66</vt:lpstr>
      <vt:lpstr>alya67</vt:lpstr>
      <vt:lpstr>alya68</vt:lpstr>
      <vt:lpstr>alya69</vt:lpstr>
      <vt:lpstr>alya7</vt:lpstr>
      <vt:lpstr>alya70</vt:lpstr>
      <vt:lpstr>alya71</vt:lpstr>
      <vt:lpstr>alya72</vt:lpstr>
      <vt:lpstr>alya73</vt:lpstr>
      <vt:lpstr>alya74</vt:lpstr>
      <vt:lpstr>alya75</vt:lpstr>
      <vt:lpstr>alya76</vt:lpstr>
      <vt:lpstr>alya77</vt:lpstr>
      <vt:lpstr>alya78</vt:lpstr>
      <vt:lpstr>alya79</vt:lpstr>
      <vt:lpstr>alya8</vt:lpstr>
      <vt:lpstr>alya80</vt:lpstr>
      <vt:lpstr>alya81</vt:lpstr>
      <vt:lpstr>alya82</vt:lpstr>
      <vt:lpstr>alya83</vt:lpstr>
      <vt:lpstr>alya84</vt:lpstr>
      <vt:lpstr>alya85</vt:lpstr>
      <vt:lpstr>alya86</vt:lpstr>
      <vt:lpstr>alya87</vt:lpstr>
      <vt:lpstr>alya88</vt:lpstr>
      <vt:lpstr>alya89</vt:lpstr>
      <vt:lpstr>alya9</vt:lpstr>
      <vt:lpstr>alya90</vt:lpstr>
      <vt:lpstr>alya91</vt:lpstr>
      <vt:lpstr>alya92</vt:lpstr>
      <vt:lpstr>alya93</vt:lpstr>
      <vt:lpstr>alya94</vt:lpstr>
      <vt:lpstr>alya95</vt:lpstr>
      <vt:lpstr>alya96</vt:lpstr>
      <vt:lpstr>alya97</vt:lpstr>
      <vt:lpstr>alya98</vt:lpstr>
      <vt:lpstr>alya99</vt:lpstr>
      <vt:lpstr>cinta1</vt:lpstr>
      <vt:lpstr>cinta10</vt:lpstr>
      <vt:lpstr>cinta100</vt:lpstr>
      <vt:lpstr>cinta101</vt:lpstr>
      <vt:lpstr>cinta102</vt:lpstr>
      <vt:lpstr>cinta103</vt:lpstr>
      <vt:lpstr>cinta104</vt:lpstr>
      <vt:lpstr>cinta11</vt:lpstr>
      <vt:lpstr>cinta12</vt:lpstr>
      <vt:lpstr>cinta13</vt:lpstr>
      <vt:lpstr>cinta14</vt:lpstr>
      <vt:lpstr>cinta15</vt:lpstr>
      <vt:lpstr>cinta16</vt:lpstr>
      <vt:lpstr>cinta17</vt:lpstr>
      <vt:lpstr>cinta18</vt:lpstr>
      <vt:lpstr>cinta19</vt:lpstr>
      <vt:lpstr>cinta2</vt:lpstr>
      <vt:lpstr>cinta20</vt:lpstr>
      <vt:lpstr>cinta21</vt:lpstr>
      <vt:lpstr>cinta22</vt:lpstr>
      <vt:lpstr>cinta23</vt:lpstr>
      <vt:lpstr>cinta24</vt:lpstr>
      <vt:lpstr>cinta25</vt:lpstr>
      <vt:lpstr>cinta26</vt:lpstr>
      <vt:lpstr>cinta27</vt:lpstr>
      <vt:lpstr>cinta28</vt:lpstr>
      <vt:lpstr>cinta29</vt:lpstr>
      <vt:lpstr>cinta3</vt:lpstr>
      <vt:lpstr>cinta30</vt:lpstr>
      <vt:lpstr>cinta31</vt:lpstr>
      <vt:lpstr>cinta32</vt:lpstr>
      <vt:lpstr>cinta33</vt:lpstr>
      <vt:lpstr>cinta34</vt:lpstr>
      <vt:lpstr>cinta35</vt:lpstr>
      <vt:lpstr>cinta36</vt:lpstr>
      <vt:lpstr>cinta37</vt:lpstr>
      <vt:lpstr>cinta38</vt:lpstr>
      <vt:lpstr>cinta39</vt:lpstr>
      <vt:lpstr>cinta4</vt:lpstr>
      <vt:lpstr>cinta40</vt:lpstr>
      <vt:lpstr>cinta41</vt:lpstr>
      <vt:lpstr>cinta42</vt:lpstr>
      <vt:lpstr>cinta43</vt:lpstr>
      <vt:lpstr>cinta44</vt:lpstr>
      <vt:lpstr>cinta45</vt:lpstr>
      <vt:lpstr>cinta46</vt:lpstr>
      <vt:lpstr>cinta47</vt:lpstr>
      <vt:lpstr>cinta48</vt:lpstr>
      <vt:lpstr>cinta49</vt:lpstr>
      <vt:lpstr>cinta5</vt:lpstr>
      <vt:lpstr>cinta50</vt:lpstr>
      <vt:lpstr>cinta51</vt:lpstr>
      <vt:lpstr>cinta52</vt:lpstr>
      <vt:lpstr>cinta53</vt:lpstr>
      <vt:lpstr>cinta54</vt:lpstr>
      <vt:lpstr>cinta55</vt:lpstr>
      <vt:lpstr>cinta56</vt:lpstr>
      <vt:lpstr>cinta57</vt:lpstr>
      <vt:lpstr>cinta58</vt:lpstr>
      <vt:lpstr>cinta59</vt:lpstr>
      <vt:lpstr>cinta6</vt:lpstr>
      <vt:lpstr>cinta60</vt:lpstr>
      <vt:lpstr>cinta61</vt:lpstr>
      <vt:lpstr>cinta62</vt:lpstr>
      <vt:lpstr>cinta63</vt:lpstr>
      <vt:lpstr>cinta64</vt:lpstr>
      <vt:lpstr>cinta65</vt:lpstr>
      <vt:lpstr>cinta66</vt:lpstr>
      <vt:lpstr>cinta67</vt:lpstr>
      <vt:lpstr>cinta68</vt:lpstr>
      <vt:lpstr>cinta69</vt:lpstr>
      <vt:lpstr>cinta7</vt:lpstr>
      <vt:lpstr>cinta70</vt:lpstr>
      <vt:lpstr>cinta71</vt:lpstr>
      <vt:lpstr>cinta72</vt:lpstr>
      <vt:lpstr>cinta73</vt:lpstr>
      <vt:lpstr>cinta74</vt:lpstr>
      <vt:lpstr>cinta75</vt:lpstr>
      <vt:lpstr>cinta76</vt:lpstr>
      <vt:lpstr>cinta77</vt:lpstr>
      <vt:lpstr>cinta78</vt:lpstr>
      <vt:lpstr>cinta79</vt:lpstr>
      <vt:lpstr>cinta8</vt:lpstr>
      <vt:lpstr>cinta80</vt:lpstr>
      <vt:lpstr>cinta81</vt:lpstr>
      <vt:lpstr>cinta82</vt:lpstr>
      <vt:lpstr>cinta83</vt:lpstr>
      <vt:lpstr>cinta84</vt:lpstr>
      <vt:lpstr>cinta85</vt:lpstr>
      <vt:lpstr>cinta86</vt:lpstr>
      <vt:lpstr>cinta87</vt:lpstr>
      <vt:lpstr>cinta88</vt:lpstr>
      <vt:lpstr>cinta89</vt:lpstr>
      <vt:lpstr>cinta9</vt:lpstr>
      <vt:lpstr>cinta90</vt:lpstr>
      <vt:lpstr>cinta91</vt:lpstr>
      <vt:lpstr>cinta92</vt:lpstr>
      <vt:lpstr>cinta93</vt:lpstr>
      <vt:lpstr>cinta94</vt:lpstr>
      <vt:lpstr>cinta95</vt:lpstr>
      <vt:lpstr>cinta96</vt:lpstr>
      <vt:lpstr>cinta97</vt:lpstr>
      <vt:lpstr>cinta98</vt:lpstr>
      <vt:lpstr>cinta99</vt:lpstr>
      <vt:lpstr>Code1</vt:lpstr>
      <vt:lpstr>Code2</vt:lpstr>
      <vt:lpstr>Code3</vt:lpstr>
      <vt:lpstr>Code4</vt:lpstr>
      <vt:lpstr>Code5</vt:lpstr>
      <vt:lpstr>Code6</vt:lpstr>
      <vt:lpstr>Code7</vt:lpstr>
      <vt:lpstr>Code8</vt:lpstr>
      <vt:lpstr>ColDes</vt:lpstr>
      <vt:lpstr>NoMonth</vt:lpstr>
      <vt:lpstr>Calendar!Print_Area</vt:lpstr>
      <vt:lpstr>rangga1</vt:lpstr>
      <vt:lpstr>rangga10</vt:lpstr>
      <vt:lpstr>rangga100</vt:lpstr>
      <vt:lpstr>rangga101</vt:lpstr>
      <vt:lpstr>rangga102</vt:lpstr>
      <vt:lpstr>rangga103</vt:lpstr>
      <vt:lpstr>rangga104</vt:lpstr>
      <vt:lpstr>rangga11</vt:lpstr>
      <vt:lpstr>rangga12</vt:lpstr>
      <vt:lpstr>rangga13</vt:lpstr>
      <vt:lpstr>rangga14</vt:lpstr>
      <vt:lpstr>rangga15</vt:lpstr>
      <vt:lpstr>rangga16</vt:lpstr>
      <vt:lpstr>rangga17</vt:lpstr>
      <vt:lpstr>rangga18</vt:lpstr>
      <vt:lpstr>rangga19</vt:lpstr>
      <vt:lpstr>rangga2</vt:lpstr>
      <vt:lpstr>rangga20</vt:lpstr>
      <vt:lpstr>rangga21</vt:lpstr>
      <vt:lpstr>rangga22</vt:lpstr>
      <vt:lpstr>rangga23</vt:lpstr>
      <vt:lpstr>rangga24</vt:lpstr>
      <vt:lpstr>rangga25</vt:lpstr>
      <vt:lpstr>rangga26</vt:lpstr>
      <vt:lpstr>rangga27</vt:lpstr>
      <vt:lpstr>rangga28</vt:lpstr>
      <vt:lpstr>rangga29</vt:lpstr>
      <vt:lpstr>rangga3</vt:lpstr>
      <vt:lpstr>rangga30</vt:lpstr>
      <vt:lpstr>rangga31</vt:lpstr>
      <vt:lpstr>rangga32</vt:lpstr>
      <vt:lpstr>rangga33</vt:lpstr>
      <vt:lpstr>rangga34</vt:lpstr>
      <vt:lpstr>rangga35</vt:lpstr>
      <vt:lpstr>rangga36</vt:lpstr>
      <vt:lpstr>rangga37</vt:lpstr>
      <vt:lpstr>rangga38</vt:lpstr>
      <vt:lpstr>rangga39</vt:lpstr>
      <vt:lpstr>rangga4</vt:lpstr>
      <vt:lpstr>rangga40</vt:lpstr>
      <vt:lpstr>rangga41</vt:lpstr>
      <vt:lpstr>rangga42</vt:lpstr>
      <vt:lpstr>rangga43</vt:lpstr>
      <vt:lpstr>rangga44</vt:lpstr>
      <vt:lpstr>rangga45</vt:lpstr>
      <vt:lpstr>rangga46</vt:lpstr>
      <vt:lpstr>rangga47</vt:lpstr>
      <vt:lpstr>rangga48</vt:lpstr>
      <vt:lpstr>rangga49</vt:lpstr>
      <vt:lpstr>rangga5</vt:lpstr>
      <vt:lpstr>rangga50</vt:lpstr>
      <vt:lpstr>rangga51</vt:lpstr>
      <vt:lpstr>rangga52</vt:lpstr>
      <vt:lpstr>rangga53</vt:lpstr>
      <vt:lpstr>rangga54</vt:lpstr>
      <vt:lpstr>rangga55</vt:lpstr>
      <vt:lpstr>rangga56</vt:lpstr>
      <vt:lpstr>rangga57</vt:lpstr>
      <vt:lpstr>rangga58</vt:lpstr>
      <vt:lpstr>rangga59</vt:lpstr>
      <vt:lpstr>rangga6</vt:lpstr>
      <vt:lpstr>rangga60</vt:lpstr>
      <vt:lpstr>rangga61</vt:lpstr>
      <vt:lpstr>rangga62</vt:lpstr>
      <vt:lpstr>rangga63</vt:lpstr>
      <vt:lpstr>rangga64</vt:lpstr>
      <vt:lpstr>rangga65</vt:lpstr>
      <vt:lpstr>rangga66</vt:lpstr>
      <vt:lpstr>rangga67</vt:lpstr>
      <vt:lpstr>rangga68</vt:lpstr>
      <vt:lpstr>rangga69</vt:lpstr>
      <vt:lpstr>rangga7</vt:lpstr>
      <vt:lpstr>rangga70</vt:lpstr>
      <vt:lpstr>rangga71</vt:lpstr>
      <vt:lpstr>rangga72</vt:lpstr>
      <vt:lpstr>rangga73</vt:lpstr>
      <vt:lpstr>rangga74</vt:lpstr>
      <vt:lpstr>rangga75</vt:lpstr>
      <vt:lpstr>rangga76</vt:lpstr>
      <vt:lpstr>rangga77</vt:lpstr>
      <vt:lpstr>rangga78</vt:lpstr>
      <vt:lpstr>rangga79</vt:lpstr>
      <vt:lpstr>rangga8</vt:lpstr>
      <vt:lpstr>rangga80</vt:lpstr>
      <vt:lpstr>rangga81</vt:lpstr>
      <vt:lpstr>rangga82</vt:lpstr>
      <vt:lpstr>rangga83</vt:lpstr>
      <vt:lpstr>rangga84</vt:lpstr>
      <vt:lpstr>rangga85</vt:lpstr>
      <vt:lpstr>rangga86</vt:lpstr>
      <vt:lpstr>rangga87</vt:lpstr>
      <vt:lpstr>rangga88</vt:lpstr>
      <vt:lpstr>rangga89</vt:lpstr>
      <vt:lpstr>rangga9</vt:lpstr>
      <vt:lpstr>rangga90</vt:lpstr>
      <vt:lpstr>rangga91</vt:lpstr>
      <vt:lpstr>rangga92</vt:lpstr>
      <vt:lpstr>rangga93</vt:lpstr>
      <vt:lpstr>rangga94</vt:lpstr>
      <vt:lpstr>rangga95</vt:lpstr>
      <vt:lpstr>rangga96</vt:lpstr>
      <vt:lpstr>rangga97</vt:lpstr>
      <vt:lpstr>rangga98</vt:lpstr>
      <vt:lpstr>rangga99</vt:lpstr>
      <vt:lpstr>ShowColor</vt:lpstr>
      <vt:lpstr>StartDay</vt:lpstr>
      <vt:lpstr>StartMonth</vt:lpstr>
      <vt:lpstr>StartMonth10</vt:lpstr>
      <vt:lpstr>StartMonth11</vt:lpstr>
      <vt:lpstr>StartMonth12</vt:lpstr>
      <vt:lpstr>StartMonth13</vt:lpstr>
      <vt:lpstr>StartMonth2</vt:lpstr>
      <vt:lpstr>StartMonth3</vt:lpstr>
      <vt:lpstr>StartMonth4</vt:lpstr>
      <vt:lpstr>StartMonth5</vt:lpstr>
      <vt:lpstr>StartMonth6</vt:lpstr>
      <vt:lpstr>StartMonth7</vt:lpstr>
      <vt:lpstr>StartMonth8</vt:lpstr>
      <vt:lpstr>StartMonth9</vt:lpstr>
      <vt:lpstr>Year10</vt:lpstr>
      <vt:lpstr>Year11</vt:lpstr>
      <vt:lpstr>Year12</vt:lpstr>
      <vt:lpstr>Year5</vt:lpstr>
      <vt:lpstr>Year6</vt:lpstr>
      <vt:lpstr>Year7</vt:lpstr>
      <vt:lpstr>Year8</vt:lpstr>
      <vt:lpstr>Year9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2016/2017 Calendar</dc:title>
  <dc:creator>Devang</dc:creator>
  <cp:lastModifiedBy>Raheel Almas</cp:lastModifiedBy>
  <cp:lastPrinted>2016-08-31T21:32:02Z</cp:lastPrinted>
  <dcterms:created xsi:type="dcterms:W3CDTF">2016-05-07T02:43:01Z</dcterms:created>
  <dcterms:modified xsi:type="dcterms:W3CDTF">2019-10-05T13:42:41Z</dcterms:modified>
</cp:coreProperties>
</file>